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<sst xmlns="http://schemas.openxmlformats.org/spreadsheetml/2006/main" count="359" uniqueCount="94">
  <si>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</si>
  <si>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</si>
  <si>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</si>
  <si>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</si>
  <si>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</si>
  <si>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</si>
  <si>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</si>
  <si>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</si>
  <si>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</si>
  <si>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</si>
  <si>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</si>
  <si>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</si>
  <si>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</si>
  <si>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</si>
  <si>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</si>
  <si>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</si>
  <si>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</si>
  <si>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</si>
  <si>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</si>
  <si>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</si>
  <si>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</si>
  <si>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</si>
  <si>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</si>
  <si>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sum %</t>
  </si>
  <si>
    <t>% pohár</t>
  </si>
  <si>
    <t>pořadí</t>
  </si>
  <si>
    <t>Kontrola</t>
  </si>
  <si>
    <t>Počet stagi: 6</t>
  </si>
  <si>
    <t>Celkem</t>
  </si>
  <si>
    <t>%</t>
  </si>
  <si>
    <t>poř.</t>
  </si>
  <si>
    <t>soucet %</t>
  </si>
  <si>
    <t>Kontrolni</t>
  </si>
  <si>
    <t>koeficient&gt;</t>
  </si>
  <si>
    <t>soucet</t>
  </si>
  <si>
    <t>Váženo %</t>
  </si>
  <si>
    <t>POŘADÍ</t>
  </si>
  <si>
    <t>Hauer Michael</t>
  </si>
  <si>
    <t>Kovář Martin</t>
  </si>
  <si>
    <t>Herold Jakub</t>
  </si>
  <si>
    <t>Hemr Jiří</t>
  </si>
  <si>
    <t>Křapáček Milan</t>
  </si>
  <si>
    <t>Paul Petr</t>
  </si>
  <si>
    <t>Svoboda Petr</t>
  </si>
  <si>
    <t>Stahl Robert</t>
  </si>
  <si>
    <t>Šolc Michal</t>
  </si>
  <si>
    <t>Pravda Jan</t>
  </si>
  <si>
    <t>Macal Petr MZ</t>
  </si>
  <si>
    <t>Horovič Michael</t>
  </si>
  <si>
    <t>Zabloudil Vít</t>
  </si>
  <si>
    <t>Pataky Pavel</t>
  </si>
  <si>
    <t>Kote Jaroslav</t>
  </si>
  <si>
    <t>Hradil Jan</t>
  </si>
  <si>
    <t>Hag. Vojtěch</t>
  </si>
  <si>
    <t>Hainz Zbyněk</t>
  </si>
  <si>
    <t>Smrkovský Martin</t>
  </si>
  <si>
    <t>Šljapnikov Petr</t>
  </si>
  <si>
    <t>Plach Zbyněk</t>
  </si>
  <si>
    <t>Přibyl Petr</t>
  </si>
  <si>
    <t>Machač Martin</t>
  </si>
  <si>
    <t>Fiala Radim</t>
  </si>
  <si>
    <t>Pavlík Jiří</t>
  </si>
  <si>
    <t>Šmejkal Petr</t>
  </si>
  <si>
    <t>Pojer Luboš</t>
  </si>
  <si>
    <t>Hájek Radek</t>
  </si>
  <si>
    <t>Kopecký Vratislav</t>
  </si>
  <si>
    <t>Pavlík Jiří sen.</t>
  </si>
  <si>
    <t>Trávníček Vojtěch</t>
  </si>
  <si>
    <t>Miler David</t>
  </si>
  <si>
    <t>POp</t>
  </si>
  <si>
    <t>Prepletaný Jan</t>
  </si>
  <si>
    <t>Trávníček Tomáš</t>
  </si>
  <si>
    <t>Strnad Western Ivo MZ</t>
  </si>
  <si>
    <t>PDW</t>
  </si>
  <si>
    <t>Horký Pavel</t>
  </si>
  <si>
    <t>Zicha Josef</t>
  </si>
  <si>
    <t>Prepletaný MZ Jan</t>
  </si>
  <si>
    <t>Zvára Martin</t>
  </si>
  <si>
    <t>Chaloupecký Pavel</t>
  </si>
  <si>
    <t>Stahl PDW. Robert MZ</t>
  </si>
  <si>
    <t>Strnad Ivo</t>
  </si>
  <si>
    <t>Starčevič Miroslav</t>
  </si>
  <si>
    <t>Kvoch Jan</t>
  </si>
  <si>
    <t>Hrádek Martin</t>
  </si>
  <si>
    <t>Nepivoda Aleš</t>
  </si>
  <si>
    <t>Charvát Ladislav</t>
  </si>
  <si>
    <t>Řehořek Radek</t>
  </si>
  <si>
    <t>Macal PDW Petr</t>
  </si>
  <si>
    <t>Krampera PDW Miloš</t>
  </si>
  <si>
    <t>Plach Radek</t>
  </si>
  <si>
    <t>Bízek Vojtěch</t>
  </si>
  <si>
    <t>Punčochář Jaromír</t>
  </si>
  <si>
    <t>LOS - Žalany</t>
  </si>
  <si>
    <t>PSa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</si>
</sst>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%"/>
  </numFmts>
  <fonts count="2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2"/>
    </font>
    <font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0" fontId="0" fillId="26" borderId="14" xfId="0" applyFont="1" applyFill="1" applyBorder="1" applyAlignment="1">
      <alignment horizontal="center"/>
    </xf>
    <xf numFmtId="0" fontId="0" fillId="26" borderId="15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0" fillId="27" borderId="15" xfId="0" applyFon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0" fontId="0" fillId="28" borderId="15" xfId="0" applyFont="1" applyFill="1" applyBorder="1" applyAlignment="1">
      <alignment horizontal="center"/>
    </xf>
    <xf numFmtId="0" fontId="0" fillId="29" borderId="13" xfId="0" applyFont="1" applyFill="1" applyBorder="1" applyAlignment="1">
      <alignment horizontal="center"/>
    </xf>
    <xf numFmtId="0" fontId="0" fillId="29" borderId="14" xfId="0" applyFont="1" applyFill="1" applyBorder="1" applyAlignment="1">
      <alignment horizontal="center"/>
    </xf>
    <xf numFmtId="0" fontId="0" fillId="29" borderId="15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26" borderId="23" xfId="0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27" borderId="22" xfId="0" applyFont="1" applyFill="1" applyBorder="1" applyAlignment="1">
      <alignment horizontal="center"/>
    </xf>
    <xf numFmtId="0" fontId="0" fillId="27" borderId="23" xfId="0" applyFont="1" applyFill="1" applyBorder="1" applyAlignment="1">
      <alignment horizontal="center"/>
    </xf>
    <xf numFmtId="0" fontId="0" fillId="27" borderId="24" xfId="0" applyFont="1" applyFill="1" applyBorder="1" applyAlignment="1">
      <alignment horizontal="center"/>
    </xf>
    <xf numFmtId="0" fontId="0" fillId="28" borderId="22" xfId="0" applyFont="1" applyFill="1" applyBorder="1" applyAlignment="1">
      <alignment horizontal="center"/>
    </xf>
    <xf numFmtId="0" fontId="0" fillId="28" borderId="23" xfId="0" applyFont="1" applyFill="1" applyBorder="1" applyAlignment="1">
      <alignment horizontal="center"/>
    </xf>
    <xf numFmtId="0" fontId="0" fillId="28" borderId="24" xfId="0" applyFont="1" applyFill="1" applyBorder="1" applyAlignment="1">
      <alignment horizontal="center"/>
    </xf>
    <xf numFmtId="0" fontId="0" fillId="29" borderId="22" xfId="0" applyFont="1" applyFill="1" applyBorder="1" applyAlignment="1">
      <alignment horizontal="center"/>
    </xf>
    <xf numFmtId="0" fontId="0" fillId="29" borderId="23" xfId="0" applyFont="1" applyFill="1" applyBorder="1" applyAlignment="1">
      <alignment horizontal="center"/>
    </xf>
    <xf numFmtId="0" fontId="0" fillId="29" borderId="24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164" fontId="2" fillId="31" borderId="11" xfId="0" applyNumberFormat="1" applyFont="1" applyFill="1" applyBorder="1" applyAlignment="1">
      <alignment horizontal="center"/>
    </xf>
    <xf numFmtId="9" fontId="2" fillId="31" borderId="17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0" fontId="2" fillId="31" borderId="21" xfId="0" applyNumberFormat="1" applyFont="1" applyFill="1" applyBorder="1" applyAlignment="1">
      <alignment horizontal="center"/>
    </xf>
    <xf numFmtId="0" fontId="2" fillId="31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25" borderId="31" xfId="0" applyFont="1" applyFill="1" applyBorder="1" applyAlignment="1">
      <alignment horizontal="center"/>
    </xf>
    <xf numFmtId="0" fontId="0" fillId="25" borderId="33" xfId="0" applyFont="1" applyFill="1" applyBorder="1" applyAlignment="1">
      <alignment horizontal="center"/>
    </xf>
    <xf numFmtId="0" fontId="0" fillId="25" borderId="34" xfId="0" applyFont="1" applyFill="1" applyBorder="1" applyAlignment="1">
      <alignment horizontal="center"/>
    </xf>
    <xf numFmtId="0" fontId="0" fillId="26" borderId="31" xfId="0" applyFont="1" applyFill="1" applyBorder="1" applyAlignment="1">
      <alignment horizontal="center"/>
    </xf>
    <xf numFmtId="0" fontId="0" fillId="26" borderId="33" xfId="0" applyFont="1" applyFill="1" applyBorder="1" applyAlignment="1">
      <alignment horizontal="center"/>
    </xf>
    <xf numFmtId="0" fontId="0" fillId="26" borderId="32" xfId="0" applyFont="1" applyFill="1" applyBorder="1" applyAlignment="1">
      <alignment horizontal="center"/>
    </xf>
    <xf numFmtId="0" fontId="0" fillId="27" borderId="35" xfId="0" applyFont="1" applyFill="1" applyBorder="1" applyAlignment="1">
      <alignment horizontal="center"/>
    </xf>
    <xf numFmtId="0" fontId="0" fillId="27" borderId="33" xfId="0" applyFont="1" applyFill="1" applyBorder="1" applyAlignment="1">
      <alignment horizontal="center"/>
    </xf>
    <xf numFmtId="0" fontId="0" fillId="27" borderId="34" xfId="0" applyFont="1" applyFill="1" applyBorder="1" applyAlignment="1">
      <alignment horizontal="center"/>
    </xf>
    <xf numFmtId="0" fontId="0" fillId="28" borderId="31" xfId="0" applyFont="1" applyFill="1" applyBorder="1" applyAlignment="1">
      <alignment horizontal="center"/>
    </xf>
    <xf numFmtId="0" fontId="0" fillId="28" borderId="33" xfId="0" applyFont="1" applyFill="1" applyBorder="1" applyAlignment="1">
      <alignment horizontal="center"/>
    </xf>
    <xf numFmtId="0" fontId="0" fillId="28" borderId="32" xfId="0" applyFont="1" applyFill="1" applyBorder="1" applyAlignment="1">
      <alignment horizontal="center"/>
    </xf>
    <xf numFmtId="0" fontId="0" fillId="29" borderId="35" xfId="0" applyFont="1" applyFill="1" applyBorder="1" applyAlignment="1">
      <alignment horizontal="center"/>
    </xf>
    <xf numFmtId="0" fontId="0" fillId="29" borderId="33" xfId="0" applyFont="1" applyFill="1" applyBorder="1" applyAlignment="1">
      <alignment horizontal="center"/>
    </xf>
    <xf numFmtId="0" fontId="0" fillId="29" borderId="32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0" fontId="2" fillId="31" borderId="37" xfId="0" applyNumberFormat="1" applyFont="1" applyFill="1" applyBorder="1" applyAlignment="1">
      <alignment horizontal="center"/>
    </xf>
    <xf numFmtId="0" fontId="2" fillId="31" borderId="38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39" xfId="0" applyFon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9" fontId="0" fillId="0" borderId="39" xfId="0" applyNumberFormat="1" applyFont="1" applyBorder="1" applyAlignment="1">
      <alignment horizontal="center"/>
    </xf>
    <xf numFmtId="164" fontId="2" fillId="31" borderId="18" xfId="0" applyNumberFormat="1" applyFont="1" applyFill="1" applyBorder="1" applyAlignment="1">
      <alignment horizontal="center"/>
    </xf>
    <xf numFmtId="9" fontId="2" fillId="31" borderId="43" xfId="0" applyNumberFormat="1" applyFont="1" applyFill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2" fillId="31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5" borderId="32" xfId="0" applyFont="1" applyFill="1" applyBorder="1" applyAlignment="1">
      <alignment horizontal="center"/>
    </xf>
    <xf numFmtId="0" fontId="0" fillId="27" borderId="31" xfId="0" applyFont="1" applyFill="1" applyBorder="1" applyAlignment="1">
      <alignment horizontal="center"/>
    </xf>
    <xf numFmtId="0" fontId="0" fillId="27" borderId="32" xfId="0" applyFont="1" applyFill="1" applyBorder="1" applyAlignment="1">
      <alignment horizontal="center"/>
    </xf>
    <xf numFmtId="0" fontId="0" fillId="29" borderId="31" xfId="0" applyFont="1" applyFill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2" fillId="31" borderId="37" xfId="0" applyFont="1" applyFill="1" applyBorder="1" applyAlignment="1">
      <alignment horizontal="center"/>
    </xf>
    <xf numFmtId="0" fontId="23" fillId="32" borderId="32" xfId="0" applyFont="1" applyFill="1" applyBorder="1" applyAlignment="1">
      <alignment/>
    </xf>
    <xf numFmtId="0" fontId="0" fillId="0" borderId="47" xfId="0" applyBorder="1" applyAlignment="1">
      <alignment/>
    </xf>
    <xf numFmtId="0" fontId="23" fillId="32" borderId="47" xfId="0" applyFont="1" applyFill="1" applyBorder="1" applyAlignment="1">
      <alignment/>
    </xf>
    <xf numFmtId="0" fontId="2" fillId="25" borderId="11" xfId="0" applyFont="1" applyFill="1" applyBorder="1" applyAlignment="1">
      <alignment horizontal="center" wrapText="1"/>
    </xf>
    <xf numFmtId="0" fontId="2" fillId="26" borderId="11" xfId="0" applyFont="1" applyFill="1" applyBorder="1" applyAlignment="1">
      <alignment horizontal="center" wrapText="1"/>
    </xf>
    <xf numFmtId="0" fontId="2" fillId="27" borderId="11" xfId="0" applyFont="1" applyFill="1" applyBorder="1" applyAlignment="1">
      <alignment horizontal="center" wrapText="1"/>
    </xf>
    <xf numFmtId="0" fontId="2" fillId="28" borderId="11" xfId="0" applyFont="1" applyFill="1" applyBorder="1" applyAlignment="1">
      <alignment horizontal="center" wrapText="1"/>
    </xf>
    <xf numFmtId="0" fontId="2" fillId="29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70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94" sqref="A94"/>
      <selection pane="bottomRight" activeCell="B5" sqref="B5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7" width="2.87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7" width="2.87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375" style="0" customWidth="1"/>
    <col min="24" max="24" width="3.625" style="0" customWidth="1"/>
    <col min="25" max="27" width="2.87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7" width="2.87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5.375" style="0" customWidth="1"/>
    <col min="44" max="44" width="3.625" style="0" customWidth="1"/>
    <col min="45" max="47" width="2.87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6.125" style="0" customWidth="1"/>
    <col min="54" max="54" width="3.625" style="0" customWidth="1"/>
    <col min="55" max="57" width="2.87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2" width="6.75390625" style="0" customWidth="1"/>
    <col min="63" max="63" width="3.875" style="2" customWidth="1"/>
    <col min="64" max="66" width="7.75390625" style="0" customWidth="1"/>
    <col min="67" max="67" width="8.375" style="0" customWidth="1"/>
    <col min="68" max="69" width="7.75390625" style="0" customWidth="1"/>
    <col min="70" max="70" width="11.625" style="0" customWidth="1"/>
    <col min="71" max="71" width="10.00390625" style="0" customWidth="1"/>
    <col min="72" max="72" width="8.75390625" style="0" customWidth="1"/>
    <col min="73" max="73" width="2.75390625" style="0" customWidth="1"/>
    <col min="74" max="74" width="9.125" style="1" customWidth="1"/>
  </cols>
  <sheetData>
    <row r="1" spans="1:63" ht="13.5" customHeight="1" thickBot="1">
      <c r="A1" s="3"/>
      <c r="B1" s="4" t="s">
        <v>92</v>
      </c>
      <c r="C1" s="129">
        <v>1</v>
      </c>
      <c r="D1" s="129"/>
      <c r="E1" s="129"/>
      <c r="F1" s="129"/>
      <c r="G1" s="129"/>
      <c r="H1" s="129"/>
      <c r="I1" s="129"/>
      <c r="J1" s="129"/>
      <c r="K1" s="129"/>
      <c r="L1" s="129"/>
      <c r="M1" s="130">
        <v>2</v>
      </c>
      <c r="N1" s="130"/>
      <c r="O1" s="130"/>
      <c r="P1" s="130"/>
      <c r="Q1" s="130"/>
      <c r="R1" s="130"/>
      <c r="S1" s="130"/>
      <c r="T1" s="130"/>
      <c r="U1" s="130"/>
      <c r="V1" s="130"/>
      <c r="W1" s="131">
        <v>3</v>
      </c>
      <c r="X1" s="131"/>
      <c r="Y1" s="131"/>
      <c r="Z1" s="131"/>
      <c r="AA1" s="131"/>
      <c r="AB1" s="131"/>
      <c r="AC1" s="131"/>
      <c r="AD1" s="131"/>
      <c r="AE1" s="131"/>
      <c r="AF1" s="131"/>
      <c r="AG1" s="132">
        <v>4</v>
      </c>
      <c r="AH1" s="132"/>
      <c r="AI1" s="132"/>
      <c r="AJ1" s="132"/>
      <c r="AK1" s="132"/>
      <c r="AL1" s="132"/>
      <c r="AM1" s="132"/>
      <c r="AN1" s="132"/>
      <c r="AO1" s="132"/>
      <c r="AP1" s="132"/>
      <c r="AQ1" s="133">
        <v>5</v>
      </c>
      <c r="AR1" s="133"/>
      <c r="AS1" s="133"/>
      <c r="AT1" s="133"/>
      <c r="AU1" s="133"/>
      <c r="AV1" s="133"/>
      <c r="AW1" s="133"/>
      <c r="AX1" s="133"/>
      <c r="AY1" s="133"/>
      <c r="AZ1" s="133"/>
      <c r="BA1" s="134">
        <v>6</v>
      </c>
      <c r="BB1" s="134"/>
      <c r="BC1" s="134"/>
      <c r="BD1" s="134"/>
      <c r="BE1" s="134"/>
      <c r="BF1" s="134"/>
      <c r="BG1" s="134"/>
      <c r="BH1" s="134"/>
      <c r="BI1" s="134"/>
      <c r="BJ1" s="134"/>
      <c r="BK1" s="5"/>
    </row>
    <row r="2" spans="1:74" ht="13.5" thickBot="1">
      <c r="A2" s="6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0" t="s">
        <v>11</v>
      </c>
      <c r="M2" s="11" t="s">
        <v>2</v>
      </c>
      <c r="N2" s="12" t="s">
        <v>3</v>
      </c>
      <c r="O2" s="12" t="s">
        <v>4</v>
      </c>
      <c r="P2" s="12" t="s">
        <v>5</v>
      </c>
      <c r="Q2" s="12" t="s">
        <v>6</v>
      </c>
      <c r="R2" s="12" t="s">
        <v>7</v>
      </c>
      <c r="S2" s="12" t="s">
        <v>8</v>
      </c>
      <c r="T2" s="12" t="s">
        <v>9</v>
      </c>
      <c r="U2" s="12" t="s">
        <v>10</v>
      </c>
      <c r="V2" s="13" t="s">
        <v>12</v>
      </c>
      <c r="W2" s="14" t="s">
        <v>2</v>
      </c>
      <c r="X2" s="15" t="s">
        <v>3</v>
      </c>
      <c r="Y2" s="15" t="s">
        <v>4</v>
      </c>
      <c r="Z2" s="15" t="s">
        <v>5</v>
      </c>
      <c r="AA2" s="15" t="s">
        <v>6</v>
      </c>
      <c r="AB2" s="15" t="s">
        <v>7</v>
      </c>
      <c r="AC2" s="15" t="s">
        <v>8</v>
      </c>
      <c r="AD2" s="15" t="s">
        <v>9</v>
      </c>
      <c r="AE2" s="15" t="s">
        <v>10</v>
      </c>
      <c r="AF2" s="16" t="s">
        <v>13</v>
      </c>
      <c r="AG2" s="17" t="s">
        <v>2</v>
      </c>
      <c r="AH2" s="18" t="s">
        <v>3</v>
      </c>
      <c r="AI2" s="18" t="s">
        <v>4</v>
      </c>
      <c r="AJ2" s="18" t="s">
        <v>5</v>
      </c>
      <c r="AK2" s="18" t="s">
        <v>6</v>
      </c>
      <c r="AL2" s="18" t="s">
        <v>7</v>
      </c>
      <c r="AM2" s="18" t="s">
        <v>8</v>
      </c>
      <c r="AN2" s="18" t="s">
        <v>9</v>
      </c>
      <c r="AO2" s="18" t="s">
        <v>10</v>
      </c>
      <c r="AP2" s="19" t="s">
        <v>14</v>
      </c>
      <c r="AQ2" s="20" t="s">
        <v>2</v>
      </c>
      <c r="AR2" s="21" t="s">
        <v>3</v>
      </c>
      <c r="AS2" s="21" t="s">
        <v>4</v>
      </c>
      <c r="AT2" s="21" t="s">
        <v>5</v>
      </c>
      <c r="AU2" s="21" t="s">
        <v>6</v>
      </c>
      <c r="AV2" s="21" t="s">
        <v>7</v>
      </c>
      <c r="AW2" s="21" t="s">
        <v>8</v>
      </c>
      <c r="AX2" s="21" t="s">
        <v>9</v>
      </c>
      <c r="AY2" s="21" t="s">
        <v>10</v>
      </c>
      <c r="AZ2" s="22" t="s">
        <v>15</v>
      </c>
      <c r="BA2" s="23" t="s">
        <v>2</v>
      </c>
      <c r="BB2" s="24" t="s">
        <v>3</v>
      </c>
      <c r="BC2" s="24" t="s">
        <v>4</v>
      </c>
      <c r="BD2" s="24" t="s">
        <v>5</v>
      </c>
      <c r="BE2" s="24" t="s">
        <v>6</v>
      </c>
      <c r="BF2" s="24" t="s">
        <v>7</v>
      </c>
      <c r="BG2" s="24" t="s">
        <v>8</v>
      </c>
      <c r="BH2" s="24" t="s">
        <v>9</v>
      </c>
      <c r="BI2" s="24" t="s">
        <v>10</v>
      </c>
      <c r="BJ2" s="25" t="s">
        <v>16</v>
      </c>
      <c r="BK2" s="26"/>
      <c r="BL2" s="27" t="s">
        <v>17</v>
      </c>
      <c r="BM2" s="27" t="s">
        <v>18</v>
      </c>
      <c r="BN2" s="27" t="s">
        <v>19</v>
      </c>
      <c r="BO2" s="27" t="s">
        <v>20</v>
      </c>
      <c r="BP2" s="27" t="s">
        <v>21</v>
      </c>
      <c r="BQ2" s="27" t="s">
        <v>22</v>
      </c>
      <c r="BR2" s="27" t="s">
        <v>23</v>
      </c>
      <c r="BS2" s="27" t="s">
        <v>24</v>
      </c>
      <c r="BT2" s="27" t="s">
        <v>25</v>
      </c>
      <c r="BV2" s="28" t="s">
        <v>26</v>
      </c>
    </row>
    <row r="3" spans="1:74" ht="20.25" customHeight="1" thickBot="1">
      <c r="A3" s="29"/>
      <c r="B3" s="30" t="s">
        <v>27</v>
      </c>
      <c r="BK3" s="31"/>
      <c r="BL3" s="135" t="s">
        <v>28</v>
      </c>
      <c r="BM3" s="135"/>
      <c r="BN3" s="135"/>
      <c r="BO3" s="135"/>
      <c r="BP3" s="135"/>
      <c r="BQ3" s="135"/>
      <c r="BR3" s="32" t="s">
        <v>23</v>
      </c>
      <c r="BS3" s="32" t="s">
        <v>29</v>
      </c>
      <c r="BT3" s="33" t="s">
        <v>30</v>
      </c>
      <c r="BV3" s="34"/>
    </row>
    <row r="4" spans="1:74" ht="15" customHeight="1" thickBot="1">
      <c r="A4" s="35"/>
      <c r="B4" s="4" t="s">
        <v>93</v>
      </c>
      <c r="C4" s="129">
        <v>1</v>
      </c>
      <c r="D4" s="129"/>
      <c r="E4" s="129"/>
      <c r="F4" s="129"/>
      <c r="G4" s="129"/>
      <c r="H4" s="129"/>
      <c r="I4" s="129"/>
      <c r="J4" s="129"/>
      <c r="K4" s="129"/>
      <c r="L4" s="129"/>
      <c r="M4" s="130">
        <v>2</v>
      </c>
      <c r="N4" s="130"/>
      <c r="O4" s="130"/>
      <c r="P4" s="130"/>
      <c r="Q4" s="130"/>
      <c r="R4" s="130"/>
      <c r="S4" s="130"/>
      <c r="T4" s="130"/>
      <c r="U4" s="130"/>
      <c r="V4" s="130"/>
      <c r="W4" s="131">
        <v>3</v>
      </c>
      <c r="X4" s="131"/>
      <c r="Y4" s="131"/>
      <c r="Z4" s="131"/>
      <c r="AA4" s="131"/>
      <c r="AB4" s="131"/>
      <c r="AC4" s="131"/>
      <c r="AD4" s="131"/>
      <c r="AE4" s="131"/>
      <c r="AF4" s="131"/>
      <c r="AG4" s="132">
        <v>4</v>
      </c>
      <c r="AH4" s="132"/>
      <c r="AI4" s="132"/>
      <c r="AJ4" s="132"/>
      <c r="AK4" s="132"/>
      <c r="AL4" s="132"/>
      <c r="AM4" s="132"/>
      <c r="AN4" s="132"/>
      <c r="AO4" s="132"/>
      <c r="AP4" s="132"/>
      <c r="AQ4" s="133">
        <v>5</v>
      </c>
      <c r="AR4" s="133"/>
      <c r="AS4" s="133"/>
      <c r="AT4" s="133"/>
      <c r="AU4" s="133"/>
      <c r="AV4" s="133"/>
      <c r="AW4" s="133"/>
      <c r="AX4" s="133"/>
      <c r="AY4" s="133"/>
      <c r="AZ4" s="133"/>
      <c r="BA4" s="134">
        <v>6</v>
      </c>
      <c r="BB4" s="134"/>
      <c r="BC4" s="134"/>
      <c r="BD4" s="134"/>
      <c r="BE4" s="134"/>
      <c r="BF4" s="134"/>
      <c r="BG4" s="134"/>
      <c r="BH4" s="134"/>
      <c r="BI4" s="134"/>
      <c r="BJ4" s="134"/>
      <c r="BK4" s="5"/>
      <c r="BL4" s="36" t="s">
        <v>17</v>
      </c>
      <c r="BM4" s="37" t="s">
        <v>18</v>
      </c>
      <c r="BN4" s="37" t="s">
        <v>19</v>
      </c>
      <c r="BO4" s="37" t="s">
        <v>20</v>
      </c>
      <c r="BP4" s="37" t="s">
        <v>21</v>
      </c>
      <c r="BQ4" s="38" t="s">
        <v>22</v>
      </c>
      <c r="BR4" s="39" t="s">
        <v>31</v>
      </c>
      <c r="BS4" s="40" t="s">
        <v>24</v>
      </c>
      <c r="BT4" s="41" t="s">
        <v>25</v>
      </c>
      <c r="BV4" s="42" t="s">
        <v>32</v>
      </c>
    </row>
    <row r="5" spans="1:74" ht="13.5" customHeight="1" thickBot="1">
      <c r="A5" s="43" t="s">
        <v>0</v>
      </c>
      <c r="B5" s="44" t="s">
        <v>1</v>
      </c>
      <c r="C5" s="45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10</v>
      </c>
      <c r="L5" s="47" t="s">
        <v>11</v>
      </c>
      <c r="M5" s="48" t="s">
        <v>2</v>
      </c>
      <c r="N5" s="49" t="s">
        <v>3</v>
      </c>
      <c r="O5" s="49" t="s">
        <v>4</v>
      </c>
      <c r="P5" s="49" t="s">
        <v>5</v>
      </c>
      <c r="Q5" s="49" t="s">
        <v>6</v>
      </c>
      <c r="R5" s="49" t="s">
        <v>7</v>
      </c>
      <c r="S5" s="49" t="s">
        <v>8</v>
      </c>
      <c r="T5" s="49" t="s">
        <v>9</v>
      </c>
      <c r="U5" s="49" t="s">
        <v>10</v>
      </c>
      <c r="V5" s="50" t="s">
        <v>12</v>
      </c>
      <c r="W5" s="51" t="s">
        <v>2</v>
      </c>
      <c r="X5" s="52" t="s">
        <v>3</v>
      </c>
      <c r="Y5" s="52" t="s">
        <v>4</v>
      </c>
      <c r="Z5" s="52" t="s">
        <v>5</v>
      </c>
      <c r="AA5" s="52" t="s">
        <v>6</v>
      </c>
      <c r="AB5" s="52" t="s">
        <v>7</v>
      </c>
      <c r="AC5" s="52" t="s">
        <v>8</v>
      </c>
      <c r="AD5" s="52" t="s">
        <v>9</v>
      </c>
      <c r="AE5" s="52" t="s">
        <v>10</v>
      </c>
      <c r="AF5" s="53" t="s">
        <v>13</v>
      </c>
      <c r="AG5" s="54" t="s">
        <v>2</v>
      </c>
      <c r="AH5" s="55" t="s">
        <v>3</v>
      </c>
      <c r="AI5" s="55" t="s">
        <v>4</v>
      </c>
      <c r="AJ5" s="55" t="s">
        <v>5</v>
      </c>
      <c r="AK5" s="55" t="s">
        <v>6</v>
      </c>
      <c r="AL5" s="55" t="s">
        <v>7</v>
      </c>
      <c r="AM5" s="55" t="s">
        <v>8</v>
      </c>
      <c r="AN5" s="55" t="s">
        <v>9</v>
      </c>
      <c r="AO5" s="55" t="s">
        <v>10</v>
      </c>
      <c r="AP5" s="56" t="s">
        <v>14</v>
      </c>
      <c r="AQ5" s="57" t="s">
        <v>2</v>
      </c>
      <c r="AR5" s="58" t="s">
        <v>3</v>
      </c>
      <c r="AS5" s="58" t="s">
        <v>4</v>
      </c>
      <c r="AT5" s="58" t="s">
        <v>5</v>
      </c>
      <c r="AU5" s="58" t="s">
        <v>6</v>
      </c>
      <c r="AV5" s="58" t="s">
        <v>7</v>
      </c>
      <c r="AW5" s="58" t="s">
        <v>8</v>
      </c>
      <c r="AX5" s="58" t="s">
        <v>9</v>
      </c>
      <c r="AY5" s="58" t="s">
        <v>10</v>
      </c>
      <c r="AZ5" s="59" t="s">
        <v>15</v>
      </c>
      <c r="BA5" s="60" t="s">
        <v>2</v>
      </c>
      <c r="BB5" s="61" t="s">
        <v>3</v>
      </c>
      <c r="BC5" s="61" t="s">
        <v>4</v>
      </c>
      <c r="BD5" s="61" t="s">
        <v>5</v>
      </c>
      <c r="BE5" s="61" t="s">
        <v>6</v>
      </c>
      <c r="BF5" s="61" t="s">
        <v>7</v>
      </c>
      <c r="BG5" s="61" t="s">
        <v>8</v>
      </c>
      <c r="BH5" s="61" t="s">
        <v>9</v>
      </c>
      <c r="BI5" s="61" t="s">
        <v>10</v>
      </c>
      <c r="BJ5" s="62" t="s">
        <v>16</v>
      </c>
      <c r="BK5" s="26"/>
      <c r="BL5" s="63">
        <f>(SMALL((L6:L37),1))</f>
        <v>23.22</v>
      </c>
      <c r="BM5" s="64">
        <f>(SMALL((V6:V37),1))</f>
        <v>18.5</v>
      </c>
      <c r="BN5" s="64">
        <f>(SMALL((AF6:AF37),1))</f>
        <v>30.25</v>
      </c>
      <c r="BO5" s="64">
        <f>(SMALL((AP6:AP37),1))</f>
        <v>19.72</v>
      </c>
      <c r="BP5" s="64">
        <f>(SMALL((AZ6:AZ37),1))</f>
        <v>35.24</v>
      </c>
      <c r="BQ5" s="65">
        <f>(SMALL((BJ6:BJ37),1))</f>
        <v>19.51</v>
      </c>
      <c r="BR5" s="66" t="s">
        <v>33</v>
      </c>
      <c r="BS5" s="67">
        <f>((100/(LARGE(BR6:BR37,1))))/100</f>
        <v>0.1896065619393873</v>
      </c>
      <c r="BT5" s="68" t="s">
        <v>25</v>
      </c>
      <c r="BV5" s="69" t="s">
        <v>34</v>
      </c>
    </row>
    <row r="6" spans="1:74" ht="12.75">
      <c r="A6" s="77">
        <v>15</v>
      </c>
      <c r="B6" s="78" t="s">
        <v>37</v>
      </c>
      <c r="C6" s="79">
        <v>21.41</v>
      </c>
      <c r="D6" s="80"/>
      <c r="E6" s="80">
        <v>9</v>
      </c>
      <c r="F6" s="80">
        <v>7</v>
      </c>
      <c r="G6" s="80"/>
      <c r="H6" s="80"/>
      <c r="I6" s="80"/>
      <c r="J6" s="80"/>
      <c r="K6" s="80"/>
      <c r="L6" s="81">
        <f aca="true" t="shared" si="0" ref="L6:L37">C6+F6*1+G6*2+H6*5+I6*10+J6*10+K6*3</f>
        <v>28.41</v>
      </c>
      <c r="M6" s="82">
        <v>15.5</v>
      </c>
      <c r="N6" s="83"/>
      <c r="O6" s="83">
        <v>11</v>
      </c>
      <c r="P6" s="83">
        <v>3</v>
      </c>
      <c r="Q6" s="83"/>
      <c r="R6" s="83"/>
      <c r="S6" s="83"/>
      <c r="T6" s="83"/>
      <c r="U6" s="83"/>
      <c r="V6" s="84">
        <f aca="true" t="shared" si="1" ref="V6:V37">M6+P6*1+Q6*2+R6*5+S6*10+T6*10+U6*3</f>
        <v>18.5</v>
      </c>
      <c r="W6" s="85">
        <v>24.79</v>
      </c>
      <c r="X6" s="86"/>
      <c r="Y6" s="86">
        <v>11</v>
      </c>
      <c r="Z6" s="86">
        <v>7</v>
      </c>
      <c r="AA6" s="86"/>
      <c r="AB6" s="86"/>
      <c r="AC6" s="86"/>
      <c r="AD6" s="86"/>
      <c r="AE6" s="86"/>
      <c r="AF6" s="87">
        <f aca="true" t="shared" si="2" ref="AF6:AF37">W6+Z6*1+AA6*2+AB6*5+AC6*10+AD6*10+AE6*3</f>
        <v>31.79</v>
      </c>
      <c r="AG6" s="88">
        <v>15.45</v>
      </c>
      <c r="AH6" s="89"/>
      <c r="AI6" s="89">
        <v>7</v>
      </c>
      <c r="AJ6" s="89">
        <v>6</v>
      </c>
      <c r="AK6" s="89"/>
      <c r="AL6" s="89">
        <v>1</v>
      </c>
      <c r="AM6" s="89"/>
      <c r="AN6" s="89"/>
      <c r="AO6" s="89"/>
      <c r="AP6" s="90">
        <f aca="true" t="shared" si="3" ref="AP6:AP37">AG6+AJ6*1+AK6*2+AL6*5+AM6*10+AN6*10+AO6*3</f>
        <v>26.45</v>
      </c>
      <c r="AQ6" s="91">
        <v>31.39</v>
      </c>
      <c r="AR6" s="92">
        <v>6</v>
      </c>
      <c r="AS6" s="92">
        <v>1</v>
      </c>
      <c r="AT6" s="92">
        <v>5</v>
      </c>
      <c r="AU6" s="92"/>
      <c r="AV6" s="92">
        <v>2</v>
      </c>
      <c r="AW6" s="92"/>
      <c r="AX6" s="92"/>
      <c r="AY6" s="92"/>
      <c r="AZ6" s="93">
        <f aca="true" t="shared" si="4" ref="AZ6:AZ37">AQ6+AT6*1+AU6*2+AV6*5+AW6*10+AX6*10+AY6*3</f>
        <v>46.39</v>
      </c>
      <c r="BA6" s="94">
        <v>16.51</v>
      </c>
      <c r="BB6" s="95">
        <v>5</v>
      </c>
      <c r="BC6" s="95">
        <v>5</v>
      </c>
      <c r="BD6" s="95">
        <v>3</v>
      </c>
      <c r="BE6" s="95"/>
      <c r="BF6" s="95"/>
      <c r="BG6" s="95"/>
      <c r="BH6" s="95"/>
      <c r="BI6" s="95"/>
      <c r="BJ6" s="96">
        <f aca="true" t="shared" si="5" ref="BJ6:BJ37">BA6+BD6*1+BE6*2+BF6*5+BG6*10+BH6*10+BI6*3</f>
        <v>19.51</v>
      </c>
      <c r="BK6" s="70"/>
      <c r="BL6" s="71">
        <f>$BL$5/L6</f>
        <v>0.8173178458289334</v>
      </c>
      <c r="BM6" s="72">
        <f>$BM$5/V6</f>
        <v>1</v>
      </c>
      <c r="BN6" s="72">
        <f>$BN$5/AF6</f>
        <v>0.9515570934256056</v>
      </c>
      <c r="BO6" s="72">
        <f>$BO$5/AP6</f>
        <v>0.7455576559546313</v>
      </c>
      <c r="BP6" s="72">
        <f>$BP$5/AZ6</f>
        <v>0.7596464755335202</v>
      </c>
      <c r="BQ6" s="73">
        <f>$BQ$5/BJ6</f>
        <v>1</v>
      </c>
      <c r="BR6" s="74">
        <f>(SUM(BL6:BQ6))</f>
        <v>5.27407907074269</v>
      </c>
      <c r="BS6" s="75">
        <f>($BS$5*BR6)</f>
        <v>1.0000000000000002</v>
      </c>
      <c r="BT6" s="76">
        <f aca="true" t="shared" si="6" ref="BT6:BT37">(RANK(BS6,$BS$6:$BS$37))</f>
        <v>1</v>
      </c>
      <c r="BV6" s="42">
        <f>L6+V6+AF6+AP6+AZ6+BJ6</f>
        <v>171.04999999999998</v>
      </c>
    </row>
    <row r="7" spans="1:74" ht="12.75">
      <c r="A7" s="77">
        <v>52</v>
      </c>
      <c r="B7" s="78" t="s">
        <v>38</v>
      </c>
      <c r="C7" s="79">
        <v>18.9</v>
      </c>
      <c r="D7" s="80"/>
      <c r="E7" s="80">
        <v>11</v>
      </c>
      <c r="F7" s="80">
        <v>5</v>
      </c>
      <c r="G7" s="80"/>
      <c r="H7" s="80"/>
      <c r="I7" s="80"/>
      <c r="J7" s="80"/>
      <c r="K7" s="80"/>
      <c r="L7" s="81">
        <f t="shared" si="0"/>
        <v>23.9</v>
      </c>
      <c r="M7" s="82">
        <v>15</v>
      </c>
      <c r="N7" s="83"/>
      <c r="O7" s="83">
        <v>12</v>
      </c>
      <c r="P7" s="83">
        <v>2</v>
      </c>
      <c r="Q7" s="83"/>
      <c r="R7" s="83"/>
      <c r="S7" s="83"/>
      <c r="T7" s="83"/>
      <c r="U7" s="83">
        <v>2</v>
      </c>
      <c r="V7" s="84">
        <f t="shared" si="1"/>
        <v>23</v>
      </c>
      <c r="W7" s="85">
        <v>26.03</v>
      </c>
      <c r="X7" s="86"/>
      <c r="Y7" s="86">
        <v>14</v>
      </c>
      <c r="Z7" s="86">
        <v>2</v>
      </c>
      <c r="AA7" s="86">
        <v>2</v>
      </c>
      <c r="AB7" s="86"/>
      <c r="AC7" s="86"/>
      <c r="AD7" s="86"/>
      <c r="AE7" s="86"/>
      <c r="AF7" s="87">
        <f t="shared" si="2"/>
        <v>32.03</v>
      </c>
      <c r="AG7" s="88">
        <v>18.29</v>
      </c>
      <c r="AH7" s="89"/>
      <c r="AI7" s="89">
        <v>11</v>
      </c>
      <c r="AJ7" s="89">
        <v>3</v>
      </c>
      <c r="AK7" s="89"/>
      <c r="AL7" s="89"/>
      <c r="AM7" s="89"/>
      <c r="AN7" s="89"/>
      <c r="AO7" s="89"/>
      <c r="AP7" s="90">
        <f t="shared" si="3"/>
        <v>21.29</v>
      </c>
      <c r="AQ7" s="91">
        <v>37.99</v>
      </c>
      <c r="AR7" s="92">
        <v>6</v>
      </c>
      <c r="AS7" s="92">
        <v>7</v>
      </c>
      <c r="AT7" s="92">
        <v>1</v>
      </c>
      <c r="AU7" s="92"/>
      <c r="AV7" s="92"/>
      <c r="AW7" s="92"/>
      <c r="AX7" s="92"/>
      <c r="AY7" s="92"/>
      <c r="AZ7" s="93">
        <f t="shared" si="4"/>
        <v>38.99</v>
      </c>
      <c r="BA7" s="94">
        <v>28.73</v>
      </c>
      <c r="BB7" s="95">
        <v>5</v>
      </c>
      <c r="BC7" s="95">
        <v>2</v>
      </c>
      <c r="BD7" s="95">
        <v>6</v>
      </c>
      <c r="BE7" s="95"/>
      <c r="BF7" s="95"/>
      <c r="BG7" s="95"/>
      <c r="BH7" s="95"/>
      <c r="BI7" s="95"/>
      <c r="BJ7" s="96">
        <f t="shared" si="5"/>
        <v>34.730000000000004</v>
      </c>
      <c r="BK7" s="70"/>
      <c r="BL7" s="97">
        <f aca="true" t="shared" si="7" ref="BL7:BL37">$BL$5/L7</f>
        <v>0.9715481171548117</v>
      </c>
      <c r="BM7" s="98">
        <f aca="true" t="shared" si="8" ref="BM7:BM37">$BM$5/V7</f>
        <v>0.8043478260869565</v>
      </c>
      <c r="BN7" s="98">
        <f aca="true" t="shared" si="9" ref="BN7:BN37">$BN$5/AF7</f>
        <v>0.9444270995941305</v>
      </c>
      <c r="BO7" s="98">
        <f aca="true" t="shared" si="10" ref="BO7:BO37">$BO$5/AP7</f>
        <v>0.9262564584311883</v>
      </c>
      <c r="BP7" s="98">
        <f aca="true" t="shared" si="11" ref="BP7:BP37">$BP$5/AZ7</f>
        <v>0.9038214926904334</v>
      </c>
      <c r="BQ7" s="99">
        <f aca="true" t="shared" si="12" ref="BQ7:BQ37">$BQ$5/BJ7</f>
        <v>0.5617621652749784</v>
      </c>
      <c r="BR7" s="100">
        <f>SUM(BL7:BQ7)</f>
        <v>5.112163159232499</v>
      </c>
      <c r="BS7" s="101">
        <f aca="true" t="shared" si="13" ref="BS7:BS37">($BS$5*BR7)</f>
        <v>0.9692996806952706</v>
      </c>
      <c r="BT7" s="102">
        <f t="shared" si="6"/>
        <v>2</v>
      </c>
      <c r="BV7" s="103">
        <f aca="true" t="shared" si="14" ref="BV7:BV37">L7+V7+AF7+AP7+AZ7+BJ7</f>
        <v>173.94</v>
      </c>
    </row>
    <row r="8" spans="1:74" ht="12.75">
      <c r="A8" s="77">
        <v>2</v>
      </c>
      <c r="B8" s="78" t="s">
        <v>39</v>
      </c>
      <c r="C8" s="79">
        <v>23.26</v>
      </c>
      <c r="D8" s="80"/>
      <c r="E8" s="80">
        <v>12</v>
      </c>
      <c r="F8" s="80">
        <v>2</v>
      </c>
      <c r="G8" s="80">
        <v>2</v>
      </c>
      <c r="H8" s="80"/>
      <c r="I8" s="80"/>
      <c r="J8" s="80"/>
      <c r="K8" s="80"/>
      <c r="L8" s="81">
        <f t="shared" si="0"/>
        <v>29.26</v>
      </c>
      <c r="M8" s="82">
        <v>20.8</v>
      </c>
      <c r="N8" s="83"/>
      <c r="O8" s="83">
        <v>11</v>
      </c>
      <c r="P8" s="83">
        <v>3</v>
      </c>
      <c r="Q8" s="83"/>
      <c r="R8" s="83"/>
      <c r="S8" s="83"/>
      <c r="T8" s="83"/>
      <c r="U8" s="83"/>
      <c r="V8" s="84">
        <f t="shared" si="1"/>
        <v>23.8</v>
      </c>
      <c r="W8" s="85">
        <v>26.25</v>
      </c>
      <c r="X8" s="86"/>
      <c r="Y8" s="86">
        <v>14</v>
      </c>
      <c r="Z8" s="86">
        <v>4</v>
      </c>
      <c r="AA8" s="86"/>
      <c r="AB8" s="86"/>
      <c r="AC8" s="86"/>
      <c r="AD8" s="86"/>
      <c r="AE8" s="86"/>
      <c r="AF8" s="87">
        <f t="shared" si="2"/>
        <v>30.25</v>
      </c>
      <c r="AG8" s="88">
        <v>17.94</v>
      </c>
      <c r="AH8" s="89"/>
      <c r="AI8" s="89">
        <v>12</v>
      </c>
      <c r="AJ8" s="89">
        <v>2</v>
      </c>
      <c r="AK8" s="89"/>
      <c r="AL8" s="89"/>
      <c r="AM8" s="89"/>
      <c r="AN8" s="89"/>
      <c r="AO8" s="89"/>
      <c r="AP8" s="90">
        <f t="shared" si="3"/>
        <v>19.94</v>
      </c>
      <c r="AQ8" s="91">
        <v>42.18</v>
      </c>
      <c r="AR8" s="92">
        <v>6</v>
      </c>
      <c r="AS8" s="92">
        <v>6</v>
      </c>
      <c r="AT8" s="92">
        <v>1</v>
      </c>
      <c r="AU8" s="92">
        <v>1</v>
      </c>
      <c r="AV8" s="92"/>
      <c r="AW8" s="92"/>
      <c r="AX8" s="92"/>
      <c r="AY8" s="92"/>
      <c r="AZ8" s="93">
        <f t="shared" si="4"/>
        <v>45.18</v>
      </c>
      <c r="BA8" s="94">
        <v>24.66</v>
      </c>
      <c r="BB8" s="95">
        <v>5</v>
      </c>
      <c r="BC8" s="95">
        <v>5</v>
      </c>
      <c r="BD8" s="95">
        <v>3</v>
      </c>
      <c r="BE8" s="95"/>
      <c r="BF8" s="95"/>
      <c r="BG8" s="95"/>
      <c r="BH8" s="95"/>
      <c r="BI8" s="95"/>
      <c r="BJ8" s="96">
        <f t="shared" si="5"/>
        <v>27.66</v>
      </c>
      <c r="BK8" s="70"/>
      <c r="BL8" s="97">
        <f t="shared" si="7"/>
        <v>0.793574846206425</v>
      </c>
      <c r="BM8" s="98">
        <f t="shared" si="8"/>
        <v>0.7773109243697479</v>
      </c>
      <c r="BN8" s="98">
        <f t="shared" si="9"/>
        <v>1</v>
      </c>
      <c r="BO8" s="98">
        <f t="shared" si="10"/>
        <v>0.9889669007021062</v>
      </c>
      <c r="BP8" s="98">
        <f t="shared" si="11"/>
        <v>0.7799911465250111</v>
      </c>
      <c r="BQ8" s="99">
        <f t="shared" si="12"/>
        <v>0.7053506869125091</v>
      </c>
      <c r="BR8" s="100">
        <f aca="true" t="shared" si="15" ref="BR8:BR37">SUM(BL8:BQ8)</f>
        <v>5.045194504715799</v>
      </c>
      <c r="BS8" s="101">
        <f t="shared" si="13"/>
        <v>0.9566019843546526</v>
      </c>
      <c r="BT8" s="102">
        <f t="shared" si="6"/>
        <v>3</v>
      </c>
      <c r="BV8" s="103">
        <f t="shared" si="14"/>
        <v>176.09</v>
      </c>
    </row>
    <row r="9" spans="1:74" ht="12.75">
      <c r="A9" s="77">
        <v>63</v>
      </c>
      <c r="B9" s="78" t="s">
        <v>40</v>
      </c>
      <c r="C9" s="79">
        <v>22.91</v>
      </c>
      <c r="D9" s="80"/>
      <c r="E9" s="80">
        <v>13</v>
      </c>
      <c r="F9" s="80">
        <v>3</v>
      </c>
      <c r="G9" s="80"/>
      <c r="H9" s="80"/>
      <c r="I9" s="80"/>
      <c r="J9" s="80"/>
      <c r="K9" s="80"/>
      <c r="L9" s="81">
        <f t="shared" si="0"/>
        <v>25.91</v>
      </c>
      <c r="M9" s="82">
        <v>26.69</v>
      </c>
      <c r="N9" s="83"/>
      <c r="O9" s="83">
        <v>13</v>
      </c>
      <c r="P9" s="83">
        <v>1</v>
      </c>
      <c r="Q9" s="83"/>
      <c r="R9" s="83"/>
      <c r="S9" s="83"/>
      <c r="T9" s="83"/>
      <c r="U9" s="83"/>
      <c r="V9" s="84">
        <f t="shared" si="1"/>
        <v>27.69</v>
      </c>
      <c r="W9" s="85">
        <v>32.08</v>
      </c>
      <c r="X9" s="86"/>
      <c r="Y9" s="86">
        <v>13</v>
      </c>
      <c r="Z9" s="86">
        <v>5</v>
      </c>
      <c r="AA9" s="86"/>
      <c r="AB9" s="86"/>
      <c r="AC9" s="86"/>
      <c r="AD9" s="86"/>
      <c r="AE9" s="86"/>
      <c r="AF9" s="87">
        <f t="shared" si="2"/>
        <v>37.08</v>
      </c>
      <c r="AG9" s="88">
        <v>20.81</v>
      </c>
      <c r="AH9" s="89"/>
      <c r="AI9" s="89">
        <v>12</v>
      </c>
      <c r="AJ9" s="89">
        <v>2</v>
      </c>
      <c r="AK9" s="89"/>
      <c r="AL9" s="89"/>
      <c r="AM9" s="89"/>
      <c r="AN9" s="89"/>
      <c r="AO9" s="89"/>
      <c r="AP9" s="90">
        <f t="shared" si="3"/>
        <v>22.81</v>
      </c>
      <c r="AQ9" s="91">
        <v>35.24</v>
      </c>
      <c r="AR9" s="92">
        <v>6</v>
      </c>
      <c r="AS9" s="92">
        <v>8</v>
      </c>
      <c r="AT9" s="92"/>
      <c r="AU9" s="92"/>
      <c r="AV9" s="92"/>
      <c r="AW9" s="92"/>
      <c r="AX9" s="92"/>
      <c r="AY9" s="92"/>
      <c r="AZ9" s="93">
        <f t="shared" si="4"/>
        <v>35.24</v>
      </c>
      <c r="BA9" s="94">
        <v>29.64</v>
      </c>
      <c r="BB9" s="95">
        <v>5</v>
      </c>
      <c r="BC9" s="95">
        <v>6</v>
      </c>
      <c r="BD9" s="95">
        <v>2</v>
      </c>
      <c r="BE9" s="95"/>
      <c r="BF9" s="95"/>
      <c r="BG9" s="95"/>
      <c r="BH9" s="95"/>
      <c r="BI9" s="95"/>
      <c r="BJ9" s="96">
        <f t="shared" si="5"/>
        <v>31.64</v>
      </c>
      <c r="BK9" s="70"/>
      <c r="BL9" s="97">
        <f t="shared" si="7"/>
        <v>0.8961790814357391</v>
      </c>
      <c r="BM9" s="98">
        <f t="shared" si="8"/>
        <v>0.6681112314915132</v>
      </c>
      <c r="BN9" s="98">
        <f t="shared" si="9"/>
        <v>0.8158036677454154</v>
      </c>
      <c r="BO9" s="98">
        <f t="shared" si="10"/>
        <v>0.8645330995177554</v>
      </c>
      <c r="BP9" s="98">
        <f t="shared" si="11"/>
        <v>1</v>
      </c>
      <c r="BQ9" s="99">
        <f t="shared" si="12"/>
        <v>0.6166245259165614</v>
      </c>
      <c r="BR9" s="100">
        <f t="shared" si="15"/>
        <v>4.861251606106984</v>
      </c>
      <c r="BS9" s="101">
        <f t="shared" si="13"/>
        <v>0.9217252037562699</v>
      </c>
      <c r="BT9" s="102">
        <f t="shared" si="6"/>
        <v>4</v>
      </c>
      <c r="BV9" s="103">
        <f t="shared" si="14"/>
        <v>180.37</v>
      </c>
    </row>
    <row r="10" spans="1:74" s="104" customFormat="1" ht="12.75">
      <c r="A10" s="77">
        <v>37</v>
      </c>
      <c r="B10" s="78" t="s">
        <v>41</v>
      </c>
      <c r="C10" s="79">
        <v>27.02</v>
      </c>
      <c r="D10" s="80"/>
      <c r="E10" s="80">
        <v>14</v>
      </c>
      <c r="F10" s="80">
        <v>2</v>
      </c>
      <c r="G10" s="80"/>
      <c r="H10" s="80"/>
      <c r="I10" s="80"/>
      <c r="J10" s="80"/>
      <c r="K10" s="80"/>
      <c r="L10" s="81">
        <f t="shared" si="0"/>
        <v>29.02</v>
      </c>
      <c r="M10" s="82">
        <v>22.02</v>
      </c>
      <c r="N10" s="83"/>
      <c r="O10" s="83">
        <v>14</v>
      </c>
      <c r="P10" s="83"/>
      <c r="Q10" s="83"/>
      <c r="R10" s="83"/>
      <c r="S10" s="83"/>
      <c r="T10" s="83"/>
      <c r="U10" s="83"/>
      <c r="V10" s="84">
        <f t="shared" si="1"/>
        <v>22.02</v>
      </c>
      <c r="W10" s="85">
        <v>29.42</v>
      </c>
      <c r="X10" s="86"/>
      <c r="Y10" s="86">
        <v>15</v>
      </c>
      <c r="Z10" s="86">
        <v>3</v>
      </c>
      <c r="AA10" s="86"/>
      <c r="AB10" s="86"/>
      <c r="AC10" s="86"/>
      <c r="AD10" s="86"/>
      <c r="AE10" s="86"/>
      <c r="AF10" s="87">
        <f t="shared" si="2"/>
        <v>32.42</v>
      </c>
      <c r="AG10" s="88">
        <v>20.19</v>
      </c>
      <c r="AH10" s="89"/>
      <c r="AI10" s="89">
        <v>7</v>
      </c>
      <c r="AJ10" s="89">
        <v>7</v>
      </c>
      <c r="AK10" s="89"/>
      <c r="AL10" s="89"/>
      <c r="AM10" s="89"/>
      <c r="AN10" s="89"/>
      <c r="AO10" s="89"/>
      <c r="AP10" s="90">
        <f t="shared" si="3"/>
        <v>27.19</v>
      </c>
      <c r="AQ10" s="91">
        <v>46.96</v>
      </c>
      <c r="AR10" s="92">
        <v>6</v>
      </c>
      <c r="AS10" s="92">
        <v>4</v>
      </c>
      <c r="AT10" s="92">
        <v>4</v>
      </c>
      <c r="AU10" s="92"/>
      <c r="AV10" s="92"/>
      <c r="AW10" s="92"/>
      <c r="AX10" s="92"/>
      <c r="AY10" s="92"/>
      <c r="AZ10" s="93">
        <f t="shared" si="4"/>
        <v>50.96</v>
      </c>
      <c r="BA10" s="94">
        <v>23.7</v>
      </c>
      <c r="BB10" s="95">
        <v>5</v>
      </c>
      <c r="BC10" s="95">
        <v>6</v>
      </c>
      <c r="BD10" s="95">
        <v>2</v>
      </c>
      <c r="BE10" s="95"/>
      <c r="BF10" s="95"/>
      <c r="BG10" s="95"/>
      <c r="BH10" s="95"/>
      <c r="BI10" s="95"/>
      <c r="BJ10" s="96">
        <f t="shared" si="5"/>
        <v>25.7</v>
      </c>
      <c r="BK10" s="70"/>
      <c r="BL10" s="97">
        <f t="shared" si="7"/>
        <v>0.8001378359751895</v>
      </c>
      <c r="BM10" s="98">
        <f t="shared" si="8"/>
        <v>0.8401453224341507</v>
      </c>
      <c r="BN10" s="98">
        <f t="shared" si="9"/>
        <v>0.933066008636644</v>
      </c>
      <c r="BO10" s="98">
        <f t="shared" si="10"/>
        <v>0.7252666421478484</v>
      </c>
      <c r="BP10" s="98">
        <f t="shared" si="11"/>
        <v>0.6915227629513344</v>
      </c>
      <c r="BQ10" s="99">
        <f t="shared" si="12"/>
        <v>0.7591439688715954</v>
      </c>
      <c r="BR10" s="100">
        <f t="shared" si="15"/>
        <v>4.749282541016763</v>
      </c>
      <c r="BS10" s="101">
        <f t="shared" si="13"/>
        <v>0.9004951342809455</v>
      </c>
      <c r="BT10" s="102">
        <f t="shared" si="6"/>
        <v>5</v>
      </c>
      <c r="BV10" s="103">
        <f t="shared" si="14"/>
        <v>187.31</v>
      </c>
    </row>
    <row r="11" spans="1:74" ht="12.75">
      <c r="A11" s="77">
        <v>7</v>
      </c>
      <c r="B11" s="78" t="s">
        <v>42</v>
      </c>
      <c r="C11" s="79">
        <v>21.42</v>
      </c>
      <c r="D11" s="80"/>
      <c r="E11" s="80">
        <v>10</v>
      </c>
      <c r="F11" s="80">
        <v>6</v>
      </c>
      <c r="G11" s="80"/>
      <c r="H11" s="80"/>
      <c r="I11" s="80"/>
      <c r="J11" s="80"/>
      <c r="K11" s="80"/>
      <c r="L11" s="81">
        <f t="shared" si="0"/>
        <v>27.42</v>
      </c>
      <c r="M11" s="82">
        <v>17.08</v>
      </c>
      <c r="N11" s="83"/>
      <c r="O11" s="83">
        <v>7</v>
      </c>
      <c r="P11" s="83">
        <v>6</v>
      </c>
      <c r="Q11" s="83"/>
      <c r="R11" s="83">
        <v>1</v>
      </c>
      <c r="S11" s="83"/>
      <c r="T11" s="83"/>
      <c r="U11" s="83"/>
      <c r="V11" s="84">
        <f t="shared" si="1"/>
        <v>28.08</v>
      </c>
      <c r="W11" s="85">
        <v>27.03</v>
      </c>
      <c r="X11" s="86"/>
      <c r="Y11" s="86">
        <v>10</v>
      </c>
      <c r="Z11" s="86">
        <v>8</v>
      </c>
      <c r="AA11" s="86"/>
      <c r="AB11" s="86"/>
      <c r="AC11" s="86"/>
      <c r="AD11" s="86"/>
      <c r="AE11" s="86"/>
      <c r="AF11" s="87">
        <f t="shared" si="2"/>
        <v>35.03</v>
      </c>
      <c r="AG11" s="88">
        <v>16.72</v>
      </c>
      <c r="AH11" s="89"/>
      <c r="AI11" s="89">
        <v>11</v>
      </c>
      <c r="AJ11" s="89">
        <v>3</v>
      </c>
      <c r="AK11" s="89"/>
      <c r="AL11" s="89"/>
      <c r="AM11" s="89"/>
      <c r="AN11" s="89"/>
      <c r="AO11" s="89"/>
      <c r="AP11" s="90">
        <f t="shared" si="3"/>
        <v>19.72</v>
      </c>
      <c r="AQ11" s="91">
        <v>35.34</v>
      </c>
      <c r="AR11" s="92">
        <v>6</v>
      </c>
      <c r="AS11" s="92">
        <v>4</v>
      </c>
      <c r="AT11" s="92">
        <v>4</v>
      </c>
      <c r="AU11" s="92"/>
      <c r="AV11" s="92"/>
      <c r="AW11" s="92"/>
      <c r="AX11" s="92"/>
      <c r="AY11" s="92"/>
      <c r="AZ11" s="93">
        <f t="shared" si="4"/>
        <v>39.34</v>
      </c>
      <c r="BA11" s="94">
        <v>44.85</v>
      </c>
      <c r="BB11" s="95">
        <v>5</v>
      </c>
      <c r="BC11" s="95">
        <v>6</v>
      </c>
      <c r="BD11" s="95">
        <v>2</v>
      </c>
      <c r="BE11" s="95"/>
      <c r="BF11" s="95"/>
      <c r="BG11" s="95"/>
      <c r="BH11" s="95"/>
      <c r="BI11" s="95"/>
      <c r="BJ11" s="96">
        <f t="shared" si="5"/>
        <v>46.85</v>
      </c>
      <c r="BK11" s="70"/>
      <c r="BL11" s="97">
        <f t="shared" si="7"/>
        <v>0.8468271334792121</v>
      </c>
      <c r="BM11" s="98">
        <f t="shared" si="8"/>
        <v>0.6588319088319089</v>
      </c>
      <c r="BN11" s="98">
        <f t="shared" si="9"/>
        <v>0.8635455324007992</v>
      </c>
      <c r="BO11" s="98">
        <f t="shared" si="10"/>
        <v>1</v>
      </c>
      <c r="BP11" s="98">
        <f t="shared" si="11"/>
        <v>0.8957803762074225</v>
      </c>
      <c r="BQ11" s="99">
        <f t="shared" si="12"/>
        <v>0.416435432230523</v>
      </c>
      <c r="BR11" s="100">
        <f t="shared" si="15"/>
        <v>4.681420383149866</v>
      </c>
      <c r="BS11" s="101">
        <f t="shared" si="13"/>
        <v>0.8876280238420152</v>
      </c>
      <c r="BT11" s="102">
        <f t="shared" si="6"/>
        <v>6</v>
      </c>
      <c r="BV11" s="103">
        <f t="shared" si="14"/>
        <v>196.44</v>
      </c>
    </row>
    <row r="12" spans="1:74" ht="12.75">
      <c r="A12" s="77">
        <v>11</v>
      </c>
      <c r="B12" s="78" t="s">
        <v>43</v>
      </c>
      <c r="C12" s="79">
        <v>24.47</v>
      </c>
      <c r="D12" s="80"/>
      <c r="E12" s="80">
        <v>14</v>
      </c>
      <c r="F12" s="80">
        <v>1</v>
      </c>
      <c r="G12" s="80">
        <v>1</v>
      </c>
      <c r="H12" s="80"/>
      <c r="I12" s="80"/>
      <c r="J12" s="80"/>
      <c r="K12" s="80"/>
      <c r="L12" s="81">
        <f t="shared" si="0"/>
        <v>27.47</v>
      </c>
      <c r="M12" s="82">
        <v>22.01</v>
      </c>
      <c r="N12" s="83"/>
      <c r="O12" s="83">
        <v>13</v>
      </c>
      <c r="P12" s="83">
        <v>1</v>
      </c>
      <c r="Q12" s="83"/>
      <c r="R12" s="83"/>
      <c r="S12" s="83"/>
      <c r="T12" s="83"/>
      <c r="U12" s="83"/>
      <c r="V12" s="84">
        <f t="shared" si="1"/>
        <v>23.01</v>
      </c>
      <c r="W12" s="85">
        <v>37.89</v>
      </c>
      <c r="X12" s="86"/>
      <c r="Y12" s="86">
        <v>16</v>
      </c>
      <c r="Z12" s="86">
        <v>2</v>
      </c>
      <c r="AA12" s="86"/>
      <c r="AB12" s="86"/>
      <c r="AC12" s="86"/>
      <c r="AD12" s="86"/>
      <c r="AE12" s="86"/>
      <c r="AF12" s="87">
        <f t="shared" si="2"/>
        <v>39.89</v>
      </c>
      <c r="AG12" s="88">
        <v>21.14</v>
      </c>
      <c r="AH12" s="89"/>
      <c r="AI12" s="89">
        <v>12</v>
      </c>
      <c r="AJ12" s="89">
        <v>2</v>
      </c>
      <c r="AK12" s="89"/>
      <c r="AL12" s="89"/>
      <c r="AM12" s="89"/>
      <c r="AN12" s="89"/>
      <c r="AO12" s="89"/>
      <c r="AP12" s="90">
        <f t="shared" si="3"/>
        <v>23.14</v>
      </c>
      <c r="AQ12" s="91">
        <v>45.03</v>
      </c>
      <c r="AR12" s="92">
        <v>6</v>
      </c>
      <c r="AS12" s="92">
        <v>1</v>
      </c>
      <c r="AT12" s="92">
        <v>4</v>
      </c>
      <c r="AU12" s="92">
        <v>1</v>
      </c>
      <c r="AV12" s="92">
        <v>2</v>
      </c>
      <c r="AW12" s="92"/>
      <c r="AX12" s="92">
        <v>1</v>
      </c>
      <c r="AY12" s="92"/>
      <c r="AZ12" s="93">
        <f t="shared" si="4"/>
        <v>71.03</v>
      </c>
      <c r="BA12" s="94">
        <v>20.23</v>
      </c>
      <c r="BB12" s="95">
        <v>5</v>
      </c>
      <c r="BC12" s="95">
        <v>5</v>
      </c>
      <c r="BD12" s="95">
        <v>3</v>
      </c>
      <c r="BE12" s="95"/>
      <c r="BF12" s="95"/>
      <c r="BG12" s="95"/>
      <c r="BH12" s="95"/>
      <c r="BI12" s="95"/>
      <c r="BJ12" s="96">
        <f t="shared" si="5"/>
        <v>23.23</v>
      </c>
      <c r="BK12" s="70"/>
      <c r="BL12" s="97">
        <f t="shared" si="7"/>
        <v>0.8452857662904987</v>
      </c>
      <c r="BM12" s="98">
        <f t="shared" si="8"/>
        <v>0.8039982616253802</v>
      </c>
      <c r="BN12" s="98">
        <f t="shared" si="9"/>
        <v>0.758335422411632</v>
      </c>
      <c r="BO12" s="98">
        <f t="shared" si="10"/>
        <v>0.8522039757994814</v>
      </c>
      <c r="BP12" s="98">
        <f t="shared" si="11"/>
        <v>0.4961283964522033</v>
      </c>
      <c r="BQ12" s="99">
        <f t="shared" si="12"/>
        <v>0.8398622470942747</v>
      </c>
      <c r="BR12" s="100">
        <f t="shared" si="15"/>
        <v>4.59581406967347</v>
      </c>
      <c r="BS12" s="101">
        <f t="shared" si="13"/>
        <v>0.8713965050634505</v>
      </c>
      <c r="BT12" s="102">
        <f t="shared" si="6"/>
        <v>7</v>
      </c>
      <c r="BV12" s="103">
        <f t="shared" si="14"/>
        <v>207.77</v>
      </c>
    </row>
    <row r="13" spans="1:74" ht="12.75">
      <c r="A13" s="77">
        <v>57</v>
      </c>
      <c r="B13" s="78" t="s">
        <v>44</v>
      </c>
      <c r="C13" s="79">
        <v>18.22</v>
      </c>
      <c r="D13" s="80"/>
      <c r="E13" s="80">
        <v>11</v>
      </c>
      <c r="F13" s="80">
        <v>5</v>
      </c>
      <c r="G13" s="80"/>
      <c r="H13" s="80"/>
      <c r="I13" s="80"/>
      <c r="J13" s="80"/>
      <c r="K13" s="80"/>
      <c r="L13" s="81">
        <f t="shared" si="0"/>
        <v>23.22</v>
      </c>
      <c r="M13" s="82">
        <v>19.34</v>
      </c>
      <c r="N13" s="83"/>
      <c r="O13" s="83">
        <v>11</v>
      </c>
      <c r="P13" s="83">
        <v>3</v>
      </c>
      <c r="Q13" s="83"/>
      <c r="R13" s="83"/>
      <c r="S13" s="83"/>
      <c r="T13" s="83"/>
      <c r="U13" s="83"/>
      <c r="V13" s="84">
        <f t="shared" si="1"/>
        <v>22.34</v>
      </c>
      <c r="W13" s="85">
        <v>23.81</v>
      </c>
      <c r="X13" s="86"/>
      <c r="Y13" s="86">
        <v>9</v>
      </c>
      <c r="Z13" s="86">
        <v>6</v>
      </c>
      <c r="AA13" s="86">
        <v>1</v>
      </c>
      <c r="AB13" s="86">
        <v>2</v>
      </c>
      <c r="AC13" s="86"/>
      <c r="AD13" s="86">
        <v>1</v>
      </c>
      <c r="AE13" s="86"/>
      <c r="AF13" s="87">
        <f t="shared" si="2"/>
        <v>51.81</v>
      </c>
      <c r="AG13" s="88">
        <v>19.29</v>
      </c>
      <c r="AH13" s="89"/>
      <c r="AI13" s="89">
        <v>11</v>
      </c>
      <c r="AJ13" s="89">
        <v>3</v>
      </c>
      <c r="AK13" s="89"/>
      <c r="AL13" s="89"/>
      <c r="AM13" s="89"/>
      <c r="AN13" s="89"/>
      <c r="AO13" s="89"/>
      <c r="AP13" s="90">
        <f t="shared" si="3"/>
        <v>22.29</v>
      </c>
      <c r="AQ13" s="91">
        <v>32.25</v>
      </c>
      <c r="AR13" s="92">
        <v>5</v>
      </c>
      <c r="AS13" s="92">
        <v>4</v>
      </c>
      <c r="AT13" s="92">
        <v>4</v>
      </c>
      <c r="AU13" s="92"/>
      <c r="AV13" s="92"/>
      <c r="AW13" s="92">
        <v>1</v>
      </c>
      <c r="AX13" s="92"/>
      <c r="AY13" s="92">
        <v>1</v>
      </c>
      <c r="AZ13" s="93">
        <f t="shared" si="4"/>
        <v>49.25</v>
      </c>
      <c r="BA13" s="94">
        <v>29.29</v>
      </c>
      <c r="BB13" s="95">
        <v>5</v>
      </c>
      <c r="BC13" s="95">
        <v>2</v>
      </c>
      <c r="BD13" s="95">
        <v>3</v>
      </c>
      <c r="BE13" s="95">
        <v>1</v>
      </c>
      <c r="BF13" s="95">
        <v>2</v>
      </c>
      <c r="BG13" s="95"/>
      <c r="BH13" s="95"/>
      <c r="BI13" s="95"/>
      <c r="BJ13" s="96">
        <f t="shared" si="5"/>
        <v>44.29</v>
      </c>
      <c r="BK13" s="70"/>
      <c r="BL13" s="97">
        <f t="shared" si="7"/>
        <v>1</v>
      </c>
      <c r="BM13" s="98">
        <f t="shared" si="8"/>
        <v>0.8281110116383169</v>
      </c>
      <c r="BN13" s="98">
        <f t="shared" si="9"/>
        <v>0.583864118895966</v>
      </c>
      <c r="BO13" s="98">
        <f t="shared" si="10"/>
        <v>0.8847016599371915</v>
      </c>
      <c r="BP13" s="98">
        <f t="shared" si="11"/>
        <v>0.7155329949238579</v>
      </c>
      <c r="BQ13" s="99">
        <f t="shared" si="12"/>
        <v>0.44050575750733806</v>
      </c>
      <c r="BR13" s="100">
        <f t="shared" si="15"/>
        <v>4.45271554290267</v>
      </c>
      <c r="BS13" s="101">
        <f t="shared" si="13"/>
        <v>0.8442640853838476</v>
      </c>
      <c r="BT13" s="102">
        <f t="shared" si="6"/>
        <v>8</v>
      </c>
      <c r="BV13" s="103">
        <f t="shared" si="14"/>
        <v>213.2</v>
      </c>
    </row>
    <row r="14" spans="1:74" ht="12.75">
      <c r="A14" s="77">
        <v>33</v>
      </c>
      <c r="B14" s="78" t="s">
        <v>45</v>
      </c>
      <c r="C14" s="79">
        <v>29.93</v>
      </c>
      <c r="D14" s="80"/>
      <c r="E14" s="80">
        <v>11</v>
      </c>
      <c r="F14" s="80">
        <v>5</v>
      </c>
      <c r="G14" s="80"/>
      <c r="H14" s="80"/>
      <c r="I14" s="80"/>
      <c r="J14" s="80"/>
      <c r="K14" s="80"/>
      <c r="L14" s="81">
        <f t="shared" si="0"/>
        <v>34.93</v>
      </c>
      <c r="M14" s="82">
        <v>20.31</v>
      </c>
      <c r="N14" s="83"/>
      <c r="O14" s="83">
        <v>11</v>
      </c>
      <c r="P14" s="83">
        <v>3</v>
      </c>
      <c r="Q14" s="83"/>
      <c r="R14" s="83"/>
      <c r="S14" s="83"/>
      <c r="T14" s="83"/>
      <c r="U14" s="83"/>
      <c r="V14" s="84">
        <f t="shared" si="1"/>
        <v>23.31</v>
      </c>
      <c r="W14" s="85">
        <v>34.2</v>
      </c>
      <c r="X14" s="86"/>
      <c r="Y14" s="86">
        <v>7</v>
      </c>
      <c r="Z14" s="86">
        <v>9</v>
      </c>
      <c r="AA14" s="86">
        <v>2</v>
      </c>
      <c r="AB14" s="86"/>
      <c r="AC14" s="86"/>
      <c r="AD14" s="86"/>
      <c r="AE14" s="86"/>
      <c r="AF14" s="87">
        <f t="shared" si="2"/>
        <v>47.2</v>
      </c>
      <c r="AG14" s="88">
        <v>27.05</v>
      </c>
      <c r="AH14" s="89"/>
      <c r="AI14" s="89">
        <v>9</v>
      </c>
      <c r="AJ14" s="89">
        <v>5</v>
      </c>
      <c r="AK14" s="89"/>
      <c r="AL14" s="89"/>
      <c r="AM14" s="89"/>
      <c r="AN14" s="89"/>
      <c r="AO14" s="89"/>
      <c r="AP14" s="90">
        <f t="shared" si="3"/>
        <v>32.05</v>
      </c>
      <c r="AQ14" s="91">
        <v>47.81</v>
      </c>
      <c r="AR14" s="92">
        <v>6</v>
      </c>
      <c r="AS14" s="92">
        <v>6</v>
      </c>
      <c r="AT14" s="92">
        <v>2</v>
      </c>
      <c r="AU14" s="92"/>
      <c r="AV14" s="92"/>
      <c r="AW14" s="92"/>
      <c r="AX14" s="92"/>
      <c r="AY14" s="92"/>
      <c r="AZ14" s="93">
        <f t="shared" si="4"/>
        <v>49.81</v>
      </c>
      <c r="BA14" s="94">
        <v>25.66</v>
      </c>
      <c r="BB14" s="95">
        <v>5</v>
      </c>
      <c r="BC14" s="95">
        <v>5</v>
      </c>
      <c r="BD14" s="95">
        <v>2</v>
      </c>
      <c r="BE14" s="95">
        <v>1</v>
      </c>
      <c r="BF14" s="95"/>
      <c r="BG14" s="95"/>
      <c r="BH14" s="95"/>
      <c r="BI14" s="95"/>
      <c r="BJ14" s="96">
        <f t="shared" si="5"/>
        <v>29.66</v>
      </c>
      <c r="BK14" s="70"/>
      <c r="BL14" s="97">
        <f t="shared" si="7"/>
        <v>0.664758087603779</v>
      </c>
      <c r="BM14" s="98">
        <f t="shared" si="8"/>
        <v>0.7936507936507937</v>
      </c>
      <c r="BN14" s="98">
        <f t="shared" si="9"/>
        <v>0.6408898305084746</v>
      </c>
      <c r="BO14" s="98">
        <f t="shared" si="10"/>
        <v>0.6152886115444618</v>
      </c>
      <c r="BP14" s="98">
        <f t="shared" si="11"/>
        <v>0.7074884561333066</v>
      </c>
      <c r="BQ14" s="99">
        <f t="shared" si="12"/>
        <v>0.6577882670262981</v>
      </c>
      <c r="BR14" s="100">
        <f t="shared" si="15"/>
        <v>4.079864046467113</v>
      </c>
      <c r="BS14" s="101">
        <f t="shared" si="13"/>
        <v>0.773568995030746</v>
      </c>
      <c r="BT14" s="102">
        <f t="shared" si="6"/>
        <v>9</v>
      </c>
      <c r="BV14" s="103">
        <f t="shared" si="14"/>
        <v>216.96</v>
      </c>
    </row>
    <row r="15" spans="1:74" ht="12.75">
      <c r="A15" s="77">
        <v>22</v>
      </c>
      <c r="B15" s="78" t="s">
        <v>46</v>
      </c>
      <c r="C15" s="79">
        <v>22.99</v>
      </c>
      <c r="D15" s="80"/>
      <c r="E15" s="80">
        <v>9</v>
      </c>
      <c r="F15" s="80">
        <v>6</v>
      </c>
      <c r="G15" s="80"/>
      <c r="H15" s="80">
        <v>1</v>
      </c>
      <c r="I15" s="80"/>
      <c r="J15" s="80"/>
      <c r="K15" s="80"/>
      <c r="L15" s="81">
        <f t="shared" si="0"/>
        <v>33.989999999999995</v>
      </c>
      <c r="M15" s="82">
        <v>27.21</v>
      </c>
      <c r="N15" s="83"/>
      <c r="O15" s="83">
        <v>9</v>
      </c>
      <c r="P15" s="83">
        <v>5</v>
      </c>
      <c r="Q15" s="83"/>
      <c r="R15" s="83"/>
      <c r="S15" s="83"/>
      <c r="T15" s="83"/>
      <c r="U15" s="83"/>
      <c r="V15" s="84">
        <f t="shared" si="1"/>
        <v>32.21</v>
      </c>
      <c r="W15" s="85">
        <v>29.4</v>
      </c>
      <c r="X15" s="86"/>
      <c r="Y15" s="86">
        <v>8</v>
      </c>
      <c r="Z15" s="86">
        <v>8</v>
      </c>
      <c r="AA15" s="86">
        <v>1</v>
      </c>
      <c r="AB15" s="86">
        <v>1</v>
      </c>
      <c r="AC15" s="86"/>
      <c r="AD15" s="86"/>
      <c r="AE15" s="86"/>
      <c r="AF15" s="87">
        <f t="shared" si="2"/>
        <v>44.4</v>
      </c>
      <c r="AG15" s="88">
        <v>19.72</v>
      </c>
      <c r="AH15" s="89"/>
      <c r="AI15" s="89">
        <v>6</v>
      </c>
      <c r="AJ15" s="89">
        <v>7</v>
      </c>
      <c r="AK15" s="89">
        <v>1</v>
      </c>
      <c r="AL15" s="89"/>
      <c r="AM15" s="89"/>
      <c r="AN15" s="89"/>
      <c r="AO15" s="89"/>
      <c r="AP15" s="90">
        <f t="shared" si="3"/>
        <v>28.72</v>
      </c>
      <c r="AQ15" s="91">
        <v>41.75</v>
      </c>
      <c r="AR15" s="92">
        <v>6</v>
      </c>
      <c r="AS15" s="92">
        <v>3</v>
      </c>
      <c r="AT15" s="92">
        <v>4</v>
      </c>
      <c r="AU15" s="92">
        <v>1</v>
      </c>
      <c r="AV15" s="92"/>
      <c r="AW15" s="92"/>
      <c r="AX15" s="92"/>
      <c r="AY15" s="92"/>
      <c r="AZ15" s="93">
        <f t="shared" si="4"/>
        <v>47.75</v>
      </c>
      <c r="BA15" s="94">
        <v>34.93</v>
      </c>
      <c r="BB15" s="95">
        <v>5</v>
      </c>
      <c r="BC15" s="95">
        <v>4</v>
      </c>
      <c r="BD15" s="95">
        <v>4</v>
      </c>
      <c r="BE15" s="95"/>
      <c r="BF15" s="95"/>
      <c r="BG15" s="95"/>
      <c r="BH15" s="95"/>
      <c r="BI15" s="95"/>
      <c r="BJ15" s="96">
        <f t="shared" si="5"/>
        <v>38.93</v>
      </c>
      <c r="BK15" s="70"/>
      <c r="BL15" s="97">
        <f t="shared" si="7"/>
        <v>0.6831421006178289</v>
      </c>
      <c r="BM15" s="98">
        <f t="shared" si="8"/>
        <v>0.5743557901272897</v>
      </c>
      <c r="BN15" s="98">
        <f t="shared" si="9"/>
        <v>0.6813063063063063</v>
      </c>
      <c r="BO15" s="98">
        <f t="shared" si="10"/>
        <v>0.6866295264623955</v>
      </c>
      <c r="BP15" s="98">
        <f t="shared" si="11"/>
        <v>0.7380104712041885</v>
      </c>
      <c r="BQ15" s="99">
        <f t="shared" si="12"/>
        <v>0.5011559208836374</v>
      </c>
      <c r="BR15" s="100">
        <f t="shared" si="15"/>
        <v>3.864600115601646</v>
      </c>
      <c r="BS15" s="101">
        <f t="shared" si="13"/>
        <v>0.7327535411897868</v>
      </c>
      <c r="BT15" s="102">
        <f t="shared" si="6"/>
        <v>10</v>
      </c>
      <c r="BV15" s="103">
        <f t="shared" si="14"/>
        <v>226</v>
      </c>
    </row>
    <row r="16" spans="1:74" ht="12.75">
      <c r="A16" s="77">
        <v>27</v>
      </c>
      <c r="B16" s="126" t="s">
        <v>47</v>
      </c>
      <c r="C16" s="79">
        <v>27.55</v>
      </c>
      <c r="D16" s="80"/>
      <c r="E16" s="80">
        <v>14</v>
      </c>
      <c r="F16" s="80">
        <v>2</v>
      </c>
      <c r="G16" s="80"/>
      <c r="H16" s="80"/>
      <c r="I16" s="80"/>
      <c r="J16" s="80"/>
      <c r="K16" s="80"/>
      <c r="L16" s="81">
        <f t="shared" si="0"/>
        <v>29.55</v>
      </c>
      <c r="M16" s="82">
        <v>25.3112</v>
      </c>
      <c r="N16" s="83"/>
      <c r="O16" s="83">
        <v>12</v>
      </c>
      <c r="P16" s="83">
        <v>2</v>
      </c>
      <c r="Q16" s="83"/>
      <c r="R16" s="83"/>
      <c r="S16" s="83"/>
      <c r="T16" s="83"/>
      <c r="U16" s="83"/>
      <c r="V16" s="84">
        <f t="shared" si="1"/>
        <v>27.3112</v>
      </c>
      <c r="W16" s="85">
        <v>47.53</v>
      </c>
      <c r="X16" s="86"/>
      <c r="Y16" s="86">
        <v>8</v>
      </c>
      <c r="Z16" s="86">
        <v>8</v>
      </c>
      <c r="AA16" s="86">
        <v>2</v>
      </c>
      <c r="AB16" s="86"/>
      <c r="AC16" s="86"/>
      <c r="AD16" s="86"/>
      <c r="AE16" s="86"/>
      <c r="AF16" s="87">
        <f t="shared" si="2"/>
        <v>59.53</v>
      </c>
      <c r="AG16" s="88">
        <v>23.74</v>
      </c>
      <c r="AH16" s="89"/>
      <c r="AI16" s="89">
        <v>8</v>
      </c>
      <c r="AJ16" s="89">
        <v>6</v>
      </c>
      <c r="AK16" s="89"/>
      <c r="AL16" s="89"/>
      <c r="AM16" s="89"/>
      <c r="AN16" s="89"/>
      <c r="AO16" s="89"/>
      <c r="AP16" s="90">
        <f t="shared" si="3"/>
        <v>29.74</v>
      </c>
      <c r="AQ16" s="91">
        <v>45.66</v>
      </c>
      <c r="AR16" s="92">
        <v>6</v>
      </c>
      <c r="AS16" s="92">
        <v>3</v>
      </c>
      <c r="AT16" s="92">
        <v>3</v>
      </c>
      <c r="AU16" s="92">
        <v>1</v>
      </c>
      <c r="AV16" s="92">
        <v>1</v>
      </c>
      <c r="AW16" s="92"/>
      <c r="AX16" s="92"/>
      <c r="AY16" s="92"/>
      <c r="AZ16" s="93">
        <f t="shared" si="4"/>
        <v>55.66</v>
      </c>
      <c r="BA16" s="94">
        <v>28.71</v>
      </c>
      <c r="BB16" s="95">
        <v>5</v>
      </c>
      <c r="BC16" s="95">
        <v>4</v>
      </c>
      <c r="BD16" s="95">
        <v>4</v>
      </c>
      <c r="BE16" s="95"/>
      <c r="BF16" s="95"/>
      <c r="BG16" s="95"/>
      <c r="BH16" s="95"/>
      <c r="BI16" s="95"/>
      <c r="BJ16" s="96">
        <f t="shared" si="5"/>
        <v>32.71</v>
      </c>
      <c r="BK16" s="70"/>
      <c r="BL16" s="97">
        <f t="shared" si="7"/>
        <v>0.7857868020304568</v>
      </c>
      <c r="BM16" s="98">
        <f t="shared" si="8"/>
        <v>0.677377779079645</v>
      </c>
      <c r="BN16" s="98">
        <f t="shared" si="9"/>
        <v>0.5081471526961195</v>
      </c>
      <c r="BO16" s="98">
        <f t="shared" si="10"/>
        <v>0.6630800268997983</v>
      </c>
      <c r="BP16" s="98">
        <f t="shared" si="11"/>
        <v>0.6331297161336688</v>
      </c>
      <c r="BQ16" s="99">
        <f t="shared" si="12"/>
        <v>0.5964536838887191</v>
      </c>
      <c r="BR16" s="100">
        <f t="shared" si="15"/>
        <v>3.8639751607284074</v>
      </c>
      <c r="BS16" s="101">
        <f t="shared" si="13"/>
        <v>0.7326350456449048</v>
      </c>
      <c r="BT16" s="102">
        <f t="shared" si="6"/>
        <v>11</v>
      </c>
      <c r="BV16" s="103">
        <f t="shared" si="14"/>
        <v>234.5012</v>
      </c>
    </row>
    <row r="17" spans="1:74" ht="12.75">
      <c r="A17" s="77">
        <v>16</v>
      </c>
      <c r="B17" s="78" t="s">
        <v>48</v>
      </c>
      <c r="C17" s="79">
        <v>25.1</v>
      </c>
      <c r="D17" s="80"/>
      <c r="E17" s="80">
        <v>7</v>
      </c>
      <c r="F17" s="80">
        <v>8</v>
      </c>
      <c r="G17" s="80">
        <v>1</v>
      </c>
      <c r="H17" s="80"/>
      <c r="I17" s="80"/>
      <c r="J17" s="80"/>
      <c r="K17" s="80"/>
      <c r="L17" s="81">
        <f t="shared" si="0"/>
        <v>35.1</v>
      </c>
      <c r="M17" s="82">
        <v>20.69</v>
      </c>
      <c r="N17" s="83"/>
      <c r="O17" s="83">
        <v>6</v>
      </c>
      <c r="P17" s="83">
        <v>7</v>
      </c>
      <c r="Q17" s="83">
        <v>1</v>
      </c>
      <c r="R17" s="83"/>
      <c r="S17" s="83"/>
      <c r="T17" s="83"/>
      <c r="U17" s="83"/>
      <c r="V17" s="84">
        <f t="shared" si="1"/>
        <v>29.69</v>
      </c>
      <c r="W17" s="85">
        <v>33.93</v>
      </c>
      <c r="X17" s="86"/>
      <c r="Y17" s="86">
        <v>6</v>
      </c>
      <c r="Z17" s="86">
        <v>11</v>
      </c>
      <c r="AA17" s="86">
        <v>1</v>
      </c>
      <c r="AB17" s="86"/>
      <c r="AC17" s="86"/>
      <c r="AD17" s="86"/>
      <c r="AE17" s="86"/>
      <c r="AF17" s="87">
        <f t="shared" si="2"/>
        <v>46.93</v>
      </c>
      <c r="AG17" s="88">
        <v>19.76</v>
      </c>
      <c r="AH17" s="89"/>
      <c r="AI17" s="89">
        <v>10</v>
      </c>
      <c r="AJ17" s="89">
        <v>3</v>
      </c>
      <c r="AK17" s="89">
        <v>1</v>
      </c>
      <c r="AL17" s="89"/>
      <c r="AM17" s="89"/>
      <c r="AN17" s="89"/>
      <c r="AO17" s="89"/>
      <c r="AP17" s="90">
        <f t="shared" si="3"/>
        <v>24.76</v>
      </c>
      <c r="AQ17" s="91">
        <v>48.2</v>
      </c>
      <c r="AR17" s="92">
        <v>6</v>
      </c>
      <c r="AS17" s="92">
        <v>1</v>
      </c>
      <c r="AT17" s="92">
        <v>2</v>
      </c>
      <c r="AU17" s="92">
        <v>2</v>
      </c>
      <c r="AV17" s="92">
        <v>3</v>
      </c>
      <c r="AW17" s="92"/>
      <c r="AX17" s="92"/>
      <c r="AY17" s="92"/>
      <c r="AZ17" s="93">
        <f t="shared" si="4"/>
        <v>69.2</v>
      </c>
      <c r="BA17" s="94">
        <v>30.75</v>
      </c>
      <c r="BB17" s="95">
        <v>5</v>
      </c>
      <c r="BC17" s="95">
        <v>3</v>
      </c>
      <c r="BD17" s="95">
        <v>3</v>
      </c>
      <c r="BE17" s="95">
        <v>1</v>
      </c>
      <c r="BF17" s="95">
        <v>1</v>
      </c>
      <c r="BG17" s="95"/>
      <c r="BH17" s="95"/>
      <c r="BI17" s="95"/>
      <c r="BJ17" s="96">
        <f t="shared" si="5"/>
        <v>40.75</v>
      </c>
      <c r="BK17" s="70"/>
      <c r="BL17" s="97">
        <f t="shared" si="7"/>
        <v>0.6615384615384615</v>
      </c>
      <c r="BM17" s="98">
        <f t="shared" si="8"/>
        <v>0.6231054227012461</v>
      </c>
      <c r="BN17" s="98">
        <f t="shared" si="9"/>
        <v>0.6445770296185809</v>
      </c>
      <c r="BO17" s="98">
        <f t="shared" si="10"/>
        <v>0.7964458804523424</v>
      </c>
      <c r="BP17" s="98">
        <f t="shared" si="11"/>
        <v>0.5092485549132948</v>
      </c>
      <c r="BQ17" s="99">
        <f t="shared" si="12"/>
        <v>0.47877300613496937</v>
      </c>
      <c r="BR17" s="100">
        <f t="shared" si="15"/>
        <v>3.713688355358895</v>
      </c>
      <c r="BS17" s="101">
        <f t="shared" si="13"/>
        <v>0.7041396811739377</v>
      </c>
      <c r="BT17" s="102">
        <f t="shared" si="6"/>
        <v>12</v>
      </c>
      <c r="BV17" s="103">
        <f t="shared" si="14"/>
        <v>246.43</v>
      </c>
    </row>
    <row r="18" spans="1:74" ht="12.75">
      <c r="A18" s="77">
        <v>69</v>
      </c>
      <c r="B18" s="78" t="s">
        <v>49</v>
      </c>
      <c r="C18" s="79">
        <v>27.79</v>
      </c>
      <c r="D18" s="80"/>
      <c r="E18" s="80">
        <v>9</v>
      </c>
      <c r="F18" s="80">
        <v>7</v>
      </c>
      <c r="G18" s="80"/>
      <c r="H18" s="80"/>
      <c r="I18" s="80"/>
      <c r="J18" s="80"/>
      <c r="K18" s="80"/>
      <c r="L18" s="81">
        <f t="shared" si="0"/>
        <v>34.79</v>
      </c>
      <c r="M18" s="82">
        <v>21.29</v>
      </c>
      <c r="N18" s="83"/>
      <c r="O18" s="83">
        <v>5</v>
      </c>
      <c r="P18" s="83">
        <v>7</v>
      </c>
      <c r="Q18" s="83">
        <v>2</v>
      </c>
      <c r="R18" s="83"/>
      <c r="S18" s="83"/>
      <c r="T18" s="83"/>
      <c r="U18" s="83"/>
      <c r="V18" s="84">
        <f t="shared" si="1"/>
        <v>32.29</v>
      </c>
      <c r="W18" s="85">
        <v>37.02</v>
      </c>
      <c r="X18" s="86"/>
      <c r="Y18" s="86">
        <v>8</v>
      </c>
      <c r="Z18" s="86">
        <v>8</v>
      </c>
      <c r="AA18" s="86">
        <v>2</v>
      </c>
      <c r="AB18" s="86"/>
      <c r="AC18" s="86"/>
      <c r="AD18" s="86"/>
      <c r="AE18" s="86"/>
      <c r="AF18" s="87">
        <f t="shared" si="2"/>
        <v>49.02</v>
      </c>
      <c r="AG18" s="88">
        <v>18.19</v>
      </c>
      <c r="AH18" s="89"/>
      <c r="AI18" s="89">
        <v>11</v>
      </c>
      <c r="AJ18" s="89">
        <v>3</v>
      </c>
      <c r="AK18" s="89"/>
      <c r="AL18" s="89"/>
      <c r="AM18" s="89"/>
      <c r="AN18" s="89"/>
      <c r="AO18" s="89"/>
      <c r="AP18" s="90">
        <f t="shared" si="3"/>
        <v>21.19</v>
      </c>
      <c r="AQ18" s="91">
        <v>54.4</v>
      </c>
      <c r="AR18" s="92">
        <v>6</v>
      </c>
      <c r="AS18" s="92">
        <v>5</v>
      </c>
      <c r="AT18" s="92">
        <v>1</v>
      </c>
      <c r="AU18" s="92">
        <v>1</v>
      </c>
      <c r="AV18" s="92"/>
      <c r="AW18" s="92"/>
      <c r="AX18" s="92">
        <v>1</v>
      </c>
      <c r="AY18" s="92"/>
      <c r="AZ18" s="93">
        <f t="shared" si="4"/>
        <v>67.4</v>
      </c>
      <c r="BA18" s="94">
        <v>32.54</v>
      </c>
      <c r="BB18" s="95">
        <v>5</v>
      </c>
      <c r="BC18" s="95">
        <v>2</v>
      </c>
      <c r="BD18" s="95">
        <v>4</v>
      </c>
      <c r="BE18" s="95">
        <v>1</v>
      </c>
      <c r="BF18" s="95"/>
      <c r="BG18" s="95"/>
      <c r="BH18" s="95">
        <v>1</v>
      </c>
      <c r="BI18" s="95"/>
      <c r="BJ18" s="96">
        <f t="shared" si="5"/>
        <v>48.54</v>
      </c>
      <c r="BK18" s="70"/>
      <c r="BL18" s="97">
        <f t="shared" si="7"/>
        <v>0.667433170451279</v>
      </c>
      <c r="BM18" s="98">
        <f t="shared" si="8"/>
        <v>0.5729327965314339</v>
      </c>
      <c r="BN18" s="98">
        <f t="shared" si="9"/>
        <v>0.617095063239494</v>
      </c>
      <c r="BO18" s="98">
        <f t="shared" si="10"/>
        <v>0.9306276545540348</v>
      </c>
      <c r="BP18" s="98">
        <f t="shared" si="11"/>
        <v>0.5228486646884273</v>
      </c>
      <c r="BQ18" s="99">
        <f t="shared" si="12"/>
        <v>0.40193654717758553</v>
      </c>
      <c r="BR18" s="100">
        <f t="shared" si="15"/>
        <v>3.7128738966422548</v>
      </c>
      <c r="BS18" s="101">
        <f t="shared" si="13"/>
        <v>0.7039852544568339</v>
      </c>
      <c r="BT18" s="102">
        <f t="shared" si="6"/>
        <v>13</v>
      </c>
      <c r="BV18" s="103">
        <f t="shared" si="14"/>
        <v>253.23</v>
      </c>
    </row>
    <row r="19" spans="1:74" ht="12.75">
      <c r="A19" s="77">
        <v>48</v>
      </c>
      <c r="B19" s="78" t="s">
        <v>50</v>
      </c>
      <c r="C19" s="79">
        <v>30.98</v>
      </c>
      <c r="D19" s="80"/>
      <c r="E19" s="80">
        <v>10</v>
      </c>
      <c r="F19" s="80">
        <v>4</v>
      </c>
      <c r="G19" s="80"/>
      <c r="H19" s="80">
        <v>2</v>
      </c>
      <c r="I19" s="80"/>
      <c r="J19" s="80"/>
      <c r="K19" s="80"/>
      <c r="L19" s="81">
        <f t="shared" si="0"/>
        <v>44.980000000000004</v>
      </c>
      <c r="M19" s="82">
        <v>22.69</v>
      </c>
      <c r="N19" s="83"/>
      <c r="O19" s="83">
        <v>6</v>
      </c>
      <c r="P19" s="83">
        <v>8</v>
      </c>
      <c r="Q19" s="83"/>
      <c r="R19" s="83"/>
      <c r="S19" s="83"/>
      <c r="T19" s="83"/>
      <c r="U19" s="83"/>
      <c r="V19" s="84">
        <f t="shared" si="1"/>
        <v>30.69</v>
      </c>
      <c r="W19" s="85">
        <v>33.92</v>
      </c>
      <c r="X19" s="86"/>
      <c r="Y19" s="86">
        <v>4</v>
      </c>
      <c r="Z19" s="86">
        <v>12</v>
      </c>
      <c r="AA19" s="86">
        <v>1</v>
      </c>
      <c r="AB19" s="86">
        <v>1</v>
      </c>
      <c r="AC19" s="86"/>
      <c r="AD19" s="86"/>
      <c r="AE19" s="86"/>
      <c r="AF19" s="87">
        <f t="shared" si="2"/>
        <v>52.92</v>
      </c>
      <c r="AG19" s="88">
        <v>21.4</v>
      </c>
      <c r="AH19" s="89"/>
      <c r="AI19" s="89">
        <v>6</v>
      </c>
      <c r="AJ19" s="89">
        <v>7</v>
      </c>
      <c r="AK19" s="89">
        <v>1</v>
      </c>
      <c r="AL19" s="89"/>
      <c r="AM19" s="89"/>
      <c r="AN19" s="89"/>
      <c r="AO19" s="89"/>
      <c r="AP19" s="90">
        <f t="shared" si="3"/>
        <v>30.4</v>
      </c>
      <c r="AQ19" s="91">
        <v>41.06</v>
      </c>
      <c r="AR19" s="92">
        <v>6</v>
      </c>
      <c r="AS19" s="92">
        <v>2</v>
      </c>
      <c r="AT19" s="92">
        <v>3</v>
      </c>
      <c r="AU19" s="92">
        <v>3</v>
      </c>
      <c r="AV19" s="92"/>
      <c r="AW19" s="92"/>
      <c r="AX19" s="92"/>
      <c r="AY19" s="92"/>
      <c r="AZ19" s="93">
        <f t="shared" si="4"/>
        <v>50.06</v>
      </c>
      <c r="BA19" s="94">
        <v>32.14</v>
      </c>
      <c r="BB19" s="95">
        <v>5</v>
      </c>
      <c r="BC19" s="95">
        <v>3</v>
      </c>
      <c r="BD19" s="95">
        <v>4</v>
      </c>
      <c r="BE19" s="95"/>
      <c r="BF19" s="95">
        <v>1</v>
      </c>
      <c r="BG19" s="95"/>
      <c r="BH19" s="95"/>
      <c r="BI19" s="95"/>
      <c r="BJ19" s="96">
        <f t="shared" si="5"/>
        <v>41.14</v>
      </c>
      <c r="BK19" s="70"/>
      <c r="BL19" s="97">
        <f t="shared" si="7"/>
        <v>0.5162294353045798</v>
      </c>
      <c r="BM19" s="98">
        <f t="shared" si="8"/>
        <v>0.6028022157054415</v>
      </c>
      <c r="BN19" s="98">
        <f t="shared" si="9"/>
        <v>0.5716175359032502</v>
      </c>
      <c r="BO19" s="98">
        <f t="shared" si="10"/>
        <v>0.6486842105263158</v>
      </c>
      <c r="BP19" s="98">
        <f t="shared" si="11"/>
        <v>0.7039552536955653</v>
      </c>
      <c r="BQ19" s="99">
        <f t="shared" si="12"/>
        <v>0.47423432182790476</v>
      </c>
      <c r="BR19" s="100">
        <f t="shared" si="15"/>
        <v>3.5175229729630573</v>
      </c>
      <c r="BS19" s="101">
        <f t="shared" si="13"/>
        <v>0.6669454374463377</v>
      </c>
      <c r="BT19" s="102">
        <f t="shared" si="6"/>
        <v>14</v>
      </c>
      <c r="BV19" s="103">
        <f t="shared" si="14"/>
        <v>250.19</v>
      </c>
    </row>
    <row r="20" spans="1:74" ht="12.75">
      <c r="A20" s="77">
        <v>19</v>
      </c>
      <c r="B20" s="78" t="s">
        <v>51</v>
      </c>
      <c r="C20" s="79">
        <v>30.27</v>
      </c>
      <c r="D20" s="80"/>
      <c r="E20" s="80">
        <v>13</v>
      </c>
      <c r="F20" s="80">
        <v>2</v>
      </c>
      <c r="G20" s="80">
        <v>1</v>
      </c>
      <c r="H20" s="80"/>
      <c r="I20" s="80"/>
      <c r="J20" s="80"/>
      <c r="K20" s="80"/>
      <c r="L20" s="81">
        <f t="shared" si="0"/>
        <v>34.269999999999996</v>
      </c>
      <c r="M20" s="82">
        <v>29.61</v>
      </c>
      <c r="N20" s="83"/>
      <c r="O20" s="83">
        <v>13</v>
      </c>
      <c r="P20" s="83">
        <v>1</v>
      </c>
      <c r="Q20" s="83"/>
      <c r="R20" s="83"/>
      <c r="S20" s="83"/>
      <c r="T20" s="83"/>
      <c r="U20" s="83"/>
      <c r="V20" s="84">
        <f t="shared" si="1"/>
        <v>30.61</v>
      </c>
      <c r="W20" s="85">
        <v>43.64</v>
      </c>
      <c r="X20" s="86"/>
      <c r="Y20" s="86">
        <v>13</v>
      </c>
      <c r="Z20" s="86">
        <v>5</v>
      </c>
      <c r="AA20" s="86"/>
      <c r="AB20" s="86"/>
      <c r="AC20" s="86"/>
      <c r="AD20" s="86"/>
      <c r="AE20" s="86"/>
      <c r="AF20" s="87">
        <f t="shared" si="2"/>
        <v>48.64</v>
      </c>
      <c r="AG20" s="88">
        <v>25.45</v>
      </c>
      <c r="AH20" s="89"/>
      <c r="AI20" s="89">
        <v>8</v>
      </c>
      <c r="AJ20" s="89">
        <v>6</v>
      </c>
      <c r="AK20" s="89"/>
      <c r="AL20" s="89"/>
      <c r="AM20" s="89"/>
      <c r="AN20" s="89"/>
      <c r="AO20" s="89"/>
      <c r="AP20" s="90">
        <f t="shared" si="3"/>
        <v>31.45</v>
      </c>
      <c r="AQ20" s="91">
        <v>51.44</v>
      </c>
      <c r="AR20" s="92">
        <v>6</v>
      </c>
      <c r="AS20" s="92">
        <v>2</v>
      </c>
      <c r="AT20" s="92">
        <v>3</v>
      </c>
      <c r="AU20" s="92">
        <v>3</v>
      </c>
      <c r="AV20" s="92"/>
      <c r="AW20" s="92"/>
      <c r="AX20" s="92"/>
      <c r="AY20" s="92">
        <v>2</v>
      </c>
      <c r="AZ20" s="93">
        <f t="shared" si="4"/>
        <v>66.44</v>
      </c>
      <c r="BA20" s="94">
        <v>44.93</v>
      </c>
      <c r="BB20" s="95">
        <v>5</v>
      </c>
      <c r="BC20" s="95">
        <v>2</v>
      </c>
      <c r="BD20" s="95">
        <v>4</v>
      </c>
      <c r="BE20" s="95">
        <v>2</v>
      </c>
      <c r="BF20" s="95"/>
      <c r="BG20" s="95"/>
      <c r="BH20" s="95"/>
      <c r="BI20" s="95"/>
      <c r="BJ20" s="96">
        <f t="shared" si="5"/>
        <v>52.93</v>
      </c>
      <c r="BK20" s="70"/>
      <c r="BL20" s="97">
        <f t="shared" si="7"/>
        <v>0.6775605485847681</v>
      </c>
      <c r="BM20" s="98">
        <f t="shared" si="8"/>
        <v>0.6043776543613198</v>
      </c>
      <c r="BN20" s="98">
        <f t="shared" si="9"/>
        <v>0.6219161184210527</v>
      </c>
      <c r="BO20" s="98">
        <f t="shared" si="10"/>
        <v>0.627027027027027</v>
      </c>
      <c r="BP20" s="98">
        <f t="shared" si="11"/>
        <v>0.5304033714629741</v>
      </c>
      <c r="BQ20" s="99">
        <f t="shared" si="12"/>
        <v>0.3686000377857548</v>
      </c>
      <c r="BR20" s="100">
        <f t="shared" si="15"/>
        <v>3.4298847576428964</v>
      </c>
      <c r="BS20" s="101">
        <f t="shared" si="13"/>
        <v>0.6503286567449782</v>
      </c>
      <c r="BT20" s="102">
        <f t="shared" si="6"/>
        <v>15</v>
      </c>
      <c r="BV20" s="103">
        <f t="shared" si="14"/>
        <v>264.34</v>
      </c>
    </row>
    <row r="21" spans="1:74" ht="12.75">
      <c r="A21" s="77">
        <v>50</v>
      </c>
      <c r="B21" s="78" t="s">
        <v>52</v>
      </c>
      <c r="C21" s="79">
        <v>36.49</v>
      </c>
      <c r="D21" s="80"/>
      <c r="E21" s="80">
        <v>12</v>
      </c>
      <c r="F21" s="80">
        <v>4</v>
      </c>
      <c r="G21" s="80"/>
      <c r="H21" s="80"/>
      <c r="I21" s="80"/>
      <c r="J21" s="80"/>
      <c r="K21" s="80"/>
      <c r="L21" s="81">
        <f t="shared" si="0"/>
        <v>40.49</v>
      </c>
      <c r="M21" s="82">
        <v>36.28</v>
      </c>
      <c r="N21" s="83"/>
      <c r="O21" s="83">
        <v>13</v>
      </c>
      <c r="P21" s="83">
        <v>1</v>
      </c>
      <c r="Q21" s="83"/>
      <c r="R21" s="83"/>
      <c r="S21" s="83"/>
      <c r="T21" s="83"/>
      <c r="U21" s="83"/>
      <c r="V21" s="84">
        <f t="shared" si="1"/>
        <v>37.28</v>
      </c>
      <c r="W21" s="85">
        <v>52.22</v>
      </c>
      <c r="X21" s="86"/>
      <c r="Y21" s="86">
        <v>11</v>
      </c>
      <c r="Z21" s="86">
        <v>6</v>
      </c>
      <c r="AA21" s="86">
        <v>1</v>
      </c>
      <c r="AB21" s="86"/>
      <c r="AC21" s="86"/>
      <c r="AD21" s="86"/>
      <c r="AE21" s="86"/>
      <c r="AF21" s="87">
        <f t="shared" si="2"/>
        <v>60.22</v>
      </c>
      <c r="AG21" s="88">
        <v>21.04</v>
      </c>
      <c r="AH21" s="89"/>
      <c r="AI21" s="89">
        <v>9</v>
      </c>
      <c r="AJ21" s="89">
        <v>5</v>
      </c>
      <c r="AK21" s="89"/>
      <c r="AL21" s="89"/>
      <c r="AM21" s="89"/>
      <c r="AN21" s="89"/>
      <c r="AO21" s="89"/>
      <c r="AP21" s="90">
        <f t="shared" si="3"/>
        <v>26.04</v>
      </c>
      <c r="AQ21" s="91">
        <v>51.61</v>
      </c>
      <c r="AR21" s="92">
        <v>6</v>
      </c>
      <c r="AS21" s="92">
        <v>1</v>
      </c>
      <c r="AT21" s="92">
        <v>4</v>
      </c>
      <c r="AU21" s="92"/>
      <c r="AV21" s="92">
        <v>3</v>
      </c>
      <c r="AW21" s="92"/>
      <c r="AX21" s="92"/>
      <c r="AY21" s="92">
        <v>2</v>
      </c>
      <c r="AZ21" s="93">
        <f t="shared" si="4"/>
        <v>76.61</v>
      </c>
      <c r="BA21" s="94">
        <v>30.31</v>
      </c>
      <c r="BB21" s="95">
        <v>5</v>
      </c>
      <c r="BC21" s="95">
        <v>5</v>
      </c>
      <c r="BD21" s="95">
        <v>3</v>
      </c>
      <c r="BE21" s="95"/>
      <c r="BF21" s="95"/>
      <c r="BG21" s="95"/>
      <c r="BH21" s="95"/>
      <c r="BI21" s="95"/>
      <c r="BJ21" s="96">
        <f t="shared" si="5"/>
        <v>33.31</v>
      </c>
      <c r="BK21" s="70"/>
      <c r="BL21" s="97">
        <f t="shared" si="7"/>
        <v>0.5734749320819955</v>
      </c>
      <c r="BM21" s="98">
        <f t="shared" si="8"/>
        <v>0.49624463519313305</v>
      </c>
      <c r="BN21" s="98">
        <f t="shared" si="9"/>
        <v>0.5023248090335437</v>
      </c>
      <c r="BO21" s="98">
        <f t="shared" si="10"/>
        <v>0.7572964669738863</v>
      </c>
      <c r="BP21" s="98">
        <f t="shared" si="11"/>
        <v>0.4599921681242658</v>
      </c>
      <c r="BQ21" s="99">
        <f t="shared" si="12"/>
        <v>0.5857099969978985</v>
      </c>
      <c r="BR21" s="100">
        <f t="shared" si="15"/>
        <v>3.375043008404723</v>
      </c>
      <c r="BS21" s="101">
        <f t="shared" si="13"/>
        <v>0.6399303012211861</v>
      </c>
      <c r="BT21" s="102">
        <f t="shared" si="6"/>
        <v>16</v>
      </c>
      <c r="BV21" s="103">
        <f t="shared" si="14"/>
        <v>273.95</v>
      </c>
    </row>
    <row r="22" spans="1:74" ht="12.75">
      <c r="A22" s="77">
        <v>60</v>
      </c>
      <c r="B22" s="78" t="s">
        <v>53</v>
      </c>
      <c r="C22" s="79">
        <v>44.19</v>
      </c>
      <c r="D22" s="80"/>
      <c r="E22" s="80">
        <v>13</v>
      </c>
      <c r="F22" s="80">
        <v>3</v>
      </c>
      <c r="G22" s="80"/>
      <c r="H22" s="80"/>
      <c r="I22" s="80"/>
      <c r="J22" s="80"/>
      <c r="K22" s="80"/>
      <c r="L22" s="81">
        <f t="shared" si="0"/>
        <v>47.19</v>
      </c>
      <c r="M22" s="82">
        <v>33.49</v>
      </c>
      <c r="N22" s="83"/>
      <c r="O22" s="83">
        <v>14</v>
      </c>
      <c r="P22" s="83"/>
      <c r="Q22" s="83"/>
      <c r="R22" s="83"/>
      <c r="S22" s="83"/>
      <c r="T22" s="83"/>
      <c r="U22" s="83"/>
      <c r="V22" s="84">
        <f t="shared" si="1"/>
        <v>33.49</v>
      </c>
      <c r="W22" s="85">
        <v>48.76</v>
      </c>
      <c r="X22" s="86"/>
      <c r="Y22" s="86">
        <v>17</v>
      </c>
      <c r="Z22" s="86">
        <v>1</v>
      </c>
      <c r="AA22" s="86"/>
      <c r="AB22" s="86"/>
      <c r="AC22" s="86"/>
      <c r="AD22" s="86"/>
      <c r="AE22" s="86"/>
      <c r="AF22" s="87">
        <f t="shared" si="2"/>
        <v>49.76</v>
      </c>
      <c r="AG22" s="88">
        <v>33.77</v>
      </c>
      <c r="AH22" s="89"/>
      <c r="AI22" s="89">
        <v>12</v>
      </c>
      <c r="AJ22" s="89">
        <v>2</v>
      </c>
      <c r="AK22" s="89"/>
      <c r="AL22" s="89"/>
      <c r="AM22" s="89"/>
      <c r="AN22" s="89"/>
      <c r="AO22" s="89"/>
      <c r="AP22" s="90">
        <f t="shared" si="3"/>
        <v>35.77</v>
      </c>
      <c r="AQ22" s="91">
        <v>45.96</v>
      </c>
      <c r="AR22" s="92">
        <v>6</v>
      </c>
      <c r="AS22" s="92">
        <v>3</v>
      </c>
      <c r="AT22" s="92">
        <v>2</v>
      </c>
      <c r="AU22" s="92">
        <v>1</v>
      </c>
      <c r="AV22" s="92">
        <v>2</v>
      </c>
      <c r="AW22" s="92"/>
      <c r="AX22" s="92"/>
      <c r="AY22" s="92"/>
      <c r="AZ22" s="93">
        <f t="shared" si="4"/>
        <v>59.96</v>
      </c>
      <c r="BA22" s="94">
        <v>33.45</v>
      </c>
      <c r="BB22" s="95">
        <v>5</v>
      </c>
      <c r="BC22" s="95">
        <v>7</v>
      </c>
      <c r="BD22" s="95">
        <v>1</v>
      </c>
      <c r="BE22" s="95"/>
      <c r="BF22" s="95"/>
      <c r="BG22" s="95"/>
      <c r="BH22" s="95"/>
      <c r="BI22" s="95"/>
      <c r="BJ22" s="96">
        <f t="shared" si="5"/>
        <v>34.45</v>
      </c>
      <c r="BK22" s="70"/>
      <c r="BL22" s="97">
        <f t="shared" si="7"/>
        <v>0.49205340114431023</v>
      </c>
      <c r="BM22" s="98">
        <f t="shared" si="8"/>
        <v>0.5524037025977904</v>
      </c>
      <c r="BN22" s="98">
        <f t="shared" si="9"/>
        <v>0.6079180064308682</v>
      </c>
      <c r="BO22" s="98">
        <f t="shared" si="10"/>
        <v>0.5512999720436119</v>
      </c>
      <c r="BP22" s="98">
        <f t="shared" si="11"/>
        <v>0.5877251501000668</v>
      </c>
      <c r="BQ22" s="99">
        <f t="shared" si="12"/>
        <v>0.5663280116110305</v>
      </c>
      <c r="BR22" s="100">
        <f t="shared" si="15"/>
        <v>3.357728243927678</v>
      </c>
      <c r="BS22" s="101">
        <f t="shared" si="13"/>
        <v>0.6366473082579034</v>
      </c>
      <c r="BT22" s="102">
        <f t="shared" si="6"/>
        <v>17</v>
      </c>
      <c r="BV22" s="103">
        <f t="shared" si="14"/>
        <v>260.62</v>
      </c>
    </row>
    <row r="23" spans="1:74" ht="12.75">
      <c r="A23" s="77">
        <v>61</v>
      </c>
      <c r="B23" s="78" t="s">
        <v>54</v>
      </c>
      <c r="C23" s="79">
        <v>37.53</v>
      </c>
      <c r="D23" s="80"/>
      <c r="E23" s="80">
        <v>11</v>
      </c>
      <c r="F23" s="80">
        <v>3</v>
      </c>
      <c r="G23" s="80"/>
      <c r="H23" s="80">
        <v>2</v>
      </c>
      <c r="I23" s="80"/>
      <c r="J23" s="80"/>
      <c r="K23" s="80"/>
      <c r="L23" s="81">
        <f t="shared" si="0"/>
        <v>50.53</v>
      </c>
      <c r="M23" s="82">
        <v>27.82</v>
      </c>
      <c r="N23" s="83"/>
      <c r="O23" s="83">
        <v>6</v>
      </c>
      <c r="P23" s="83">
        <v>8</v>
      </c>
      <c r="Q23" s="83"/>
      <c r="R23" s="83"/>
      <c r="S23" s="83"/>
      <c r="T23" s="83"/>
      <c r="U23" s="83"/>
      <c r="V23" s="84">
        <f t="shared" si="1"/>
        <v>35.82</v>
      </c>
      <c r="W23" s="85">
        <v>45.73</v>
      </c>
      <c r="X23" s="86"/>
      <c r="Y23" s="86">
        <v>7</v>
      </c>
      <c r="Z23" s="86">
        <v>11</v>
      </c>
      <c r="AA23" s="86"/>
      <c r="AB23" s="86"/>
      <c r="AC23" s="86"/>
      <c r="AD23" s="86"/>
      <c r="AE23" s="86"/>
      <c r="AF23" s="87">
        <f t="shared" si="2"/>
        <v>56.73</v>
      </c>
      <c r="AG23" s="88">
        <v>27.96</v>
      </c>
      <c r="AH23" s="89"/>
      <c r="AI23" s="89">
        <v>8</v>
      </c>
      <c r="AJ23" s="89">
        <v>6</v>
      </c>
      <c r="AK23" s="89"/>
      <c r="AL23" s="89"/>
      <c r="AM23" s="89"/>
      <c r="AN23" s="89"/>
      <c r="AO23" s="89"/>
      <c r="AP23" s="90">
        <f t="shared" si="3"/>
        <v>33.96</v>
      </c>
      <c r="AQ23" s="91">
        <v>51.62</v>
      </c>
      <c r="AR23" s="92">
        <v>6</v>
      </c>
      <c r="AS23" s="92">
        <v>4</v>
      </c>
      <c r="AT23" s="92">
        <v>3</v>
      </c>
      <c r="AU23" s="92">
        <v>1</v>
      </c>
      <c r="AV23" s="92"/>
      <c r="AW23" s="92"/>
      <c r="AX23" s="92"/>
      <c r="AY23" s="92"/>
      <c r="AZ23" s="93">
        <f t="shared" si="4"/>
        <v>56.62</v>
      </c>
      <c r="BA23" s="94">
        <v>33.8</v>
      </c>
      <c r="BB23" s="95">
        <v>5</v>
      </c>
      <c r="BC23" s="95">
        <v>7</v>
      </c>
      <c r="BD23" s="95">
        <v>1</v>
      </c>
      <c r="BE23" s="95"/>
      <c r="BF23" s="95"/>
      <c r="BG23" s="95"/>
      <c r="BH23" s="95"/>
      <c r="BI23" s="95"/>
      <c r="BJ23" s="96">
        <f t="shared" si="5"/>
        <v>34.8</v>
      </c>
      <c r="BK23" s="70"/>
      <c r="BL23" s="97">
        <f t="shared" si="7"/>
        <v>0.4595289926776172</v>
      </c>
      <c r="BM23" s="98">
        <f t="shared" si="8"/>
        <v>0.5164712451144612</v>
      </c>
      <c r="BN23" s="98">
        <f t="shared" si="9"/>
        <v>0.5332275691873788</v>
      </c>
      <c r="BO23" s="98">
        <f t="shared" si="10"/>
        <v>0.580683156654888</v>
      </c>
      <c r="BP23" s="98">
        <f t="shared" si="11"/>
        <v>0.622394913458142</v>
      </c>
      <c r="BQ23" s="99">
        <f t="shared" si="12"/>
        <v>0.560632183908046</v>
      </c>
      <c r="BR23" s="100">
        <f t="shared" si="15"/>
        <v>3.2729380610005334</v>
      </c>
      <c r="BS23" s="101">
        <f t="shared" si="13"/>
        <v>0.6205705331868758</v>
      </c>
      <c r="BT23" s="102">
        <f t="shared" si="6"/>
        <v>18</v>
      </c>
      <c r="BV23" s="103">
        <f t="shared" si="14"/>
        <v>268.46</v>
      </c>
    </row>
    <row r="24" spans="1:74" ht="12.75">
      <c r="A24" s="77">
        <v>56</v>
      </c>
      <c r="B24" s="78" t="s">
        <v>55</v>
      </c>
      <c r="C24" s="79">
        <v>24.83</v>
      </c>
      <c r="D24" s="80"/>
      <c r="E24" s="80">
        <v>11</v>
      </c>
      <c r="F24" s="80">
        <v>5</v>
      </c>
      <c r="G24" s="80"/>
      <c r="H24" s="80"/>
      <c r="I24" s="80"/>
      <c r="J24" s="80"/>
      <c r="K24" s="80"/>
      <c r="L24" s="81">
        <f t="shared" si="0"/>
        <v>29.83</v>
      </c>
      <c r="M24" s="82">
        <v>25.84</v>
      </c>
      <c r="N24" s="83"/>
      <c r="O24" s="83">
        <v>10</v>
      </c>
      <c r="P24" s="83">
        <v>4</v>
      </c>
      <c r="Q24" s="83"/>
      <c r="R24" s="83"/>
      <c r="S24" s="83"/>
      <c r="T24" s="83"/>
      <c r="U24" s="83"/>
      <c r="V24" s="84">
        <f t="shared" si="1"/>
        <v>29.84</v>
      </c>
      <c r="W24" s="85">
        <v>30.95</v>
      </c>
      <c r="X24" s="86"/>
      <c r="Y24" s="86">
        <v>7</v>
      </c>
      <c r="Z24" s="86">
        <v>5</v>
      </c>
      <c r="AA24" s="86">
        <v>4</v>
      </c>
      <c r="AB24" s="86">
        <v>2</v>
      </c>
      <c r="AC24" s="86"/>
      <c r="AD24" s="86"/>
      <c r="AE24" s="86"/>
      <c r="AF24" s="87">
        <f t="shared" si="2"/>
        <v>53.95</v>
      </c>
      <c r="AG24" s="88">
        <v>24.64</v>
      </c>
      <c r="AH24" s="89"/>
      <c r="AI24" s="89">
        <v>12</v>
      </c>
      <c r="AJ24" s="89">
        <v>2</v>
      </c>
      <c r="AK24" s="89"/>
      <c r="AL24" s="89"/>
      <c r="AM24" s="89"/>
      <c r="AN24" s="89"/>
      <c r="AO24" s="89"/>
      <c r="AP24" s="90">
        <f t="shared" si="3"/>
        <v>26.64</v>
      </c>
      <c r="AQ24" s="91">
        <v>128.69</v>
      </c>
      <c r="AR24" s="92">
        <v>6</v>
      </c>
      <c r="AS24" s="92"/>
      <c r="AT24" s="92"/>
      <c r="AU24" s="92"/>
      <c r="AV24" s="92">
        <v>6</v>
      </c>
      <c r="AW24" s="92"/>
      <c r="AX24" s="92">
        <v>2</v>
      </c>
      <c r="AY24" s="92"/>
      <c r="AZ24" s="93">
        <f t="shared" si="4"/>
        <v>178.69</v>
      </c>
      <c r="BA24" s="94">
        <v>58.97</v>
      </c>
      <c r="BB24" s="95">
        <v>5</v>
      </c>
      <c r="BC24" s="95"/>
      <c r="BD24" s="95"/>
      <c r="BE24" s="95"/>
      <c r="BF24" s="95">
        <v>8</v>
      </c>
      <c r="BG24" s="95"/>
      <c r="BH24" s="95"/>
      <c r="BI24" s="95"/>
      <c r="BJ24" s="96">
        <f t="shared" si="5"/>
        <v>98.97</v>
      </c>
      <c r="BK24" s="70"/>
      <c r="BL24" s="97">
        <f t="shared" si="7"/>
        <v>0.7784109956419711</v>
      </c>
      <c r="BM24" s="98">
        <f t="shared" si="8"/>
        <v>0.6199731903485255</v>
      </c>
      <c r="BN24" s="98">
        <f t="shared" si="9"/>
        <v>0.5607043558850787</v>
      </c>
      <c r="BO24" s="98">
        <f t="shared" si="10"/>
        <v>0.7402402402402402</v>
      </c>
      <c r="BP24" s="98">
        <f t="shared" si="11"/>
        <v>0.19721305053444516</v>
      </c>
      <c r="BQ24" s="99">
        <f t="shared" si="12"/>
        <v>0.19713044356875822</v>
      </c>
      <c r="BR24" s="100">
        <f t="shared" si="15"/>
        <v>3.093672276219019</v>
      </c>
      <c r="BS24" s="101">
        <f t="shared" si="13"/>
        <v>0.5865805640610867</v>
      </c>
      <c r="BT24" s="102">
        <f t="shared" si="6"/>
        <v>19</v>
      </c>
      <c r="BV24" s="103">
        <f t="shared" si="14"/>
        <v>417.91999999999996</v>
      </c>
    </row>
    <row r="25" spans="1:74" ht="12.75">
      <c r="A25" s="77">
        <v>23</v>
      </c>
      <c r="B25" s="78" t="s">
        <v>56</v>
      </c>
      <c r="C25" s="79">
        <v>31.87</v>
      </c>
      <c r="D25" s="80"/>
      <c r="E25" s="80">
        <v>2</v>
      </c>
      <c r="F25" s="80">
        <v>12</v>
      </c>
      <c r="G25" s="80">
        <v>1</v>
      </c>
      <c r="H25" s="80">
        <v>1</v>
      </c>
      <c r="I25" s="80"/>
      <c r="J25" s="80"/>
      <c r="K25" s="80"/>
      <c r="L25" s="81">
        <f t="shared" si="0"/>
        <v>50.870000000000005</v>
      </c>
      <c r="M25" s="82">
        <v>41.18</v>
      </c>
      <c r="N25" s="83"/>
      <c r="O25" s="83">
        <v>2</v>
      </c>
      <c r="P25" s="83">
        <v>2</v>
      </c>
      <c r="Q25" s="83">
        <v>10</v>
      </c>
      <c r="R25" s="83"/>
      <c r="S25" s="83"/>
      <c r="T25" s="83"/>
      <c r="U25" s="83"/>
      <c r="V25" s="84">
        <f t="shared" si="1"/>
        <v>63.18</v>
      </c>
      <c r="W25" s="85">
        <v>39.09</v>
      </c>
      <c r="X25" s="86"/>
      <c r="Y25" s="86">
        <v>7</v>
      </c>
      <c r="Z25" s="86">
        <v>9</v>
      </c>
      <c r="AA25" s="86">
        <v>2</v>
      </c>
      <c r="AB25" s="86"/>
      <c r="AC25" s="86"/>
      <c r="AD25" s="86"/>
      <c r="AE25" s="86"/>
      <c r="AF25" s="87">
        <f t="shared" si="2"/>
        <v>52.09</v>
      </c>
      <c r="AG25" s="88">
        <v>24.33</v>
      </c>
      <c r="AH25" s="89"/>
      <c r="AI25" s="89">
        <v>4</v>
      </c>
      <c r="AJ25" s="89">
        <v>8</v>
      </c>
      <c r="AK25" s="89">
        <v>2</v>
      </c>
      <c r="AL25" s="89"/>
      <c r="AM25" s="89"/>
      <c r="AN25" s="89"/>
      <c r="AO25" s="89">
        <v>2</v>
      </c>
      <c r="AP25" s="90">
        <f t="shared" si="3"/>
        <v>42.33</v>
      </c>
      <c r="AQ25" s="91">
        <v>58.87</v>
      </c>
      <c r="AR25" s="92">
        <v>6</v>
      </c>
      <c r="AS25" s="92">
        <v>2</v>
      </c>
      <c r="AT25" s="92">
        <v>3</v>
      </c>
      <c r="AU25" s="92">
        <v>3</v>
      </c>
      <c r="AV25" s="92"/>
      <c r="AW25" s="92"/>
      <c r="AX25" s="92"/>
      <c r="AY25" s="92"/>
      <c r="AZ25" s="93">
        <f t="shared" si="4"/>
        <v>67.87</v>
      </c>
      <c r="BA25" s="94">
        <v>31.4</v>
      </c>
      <c r="BB25" s="95">
        <v>5</v>
      </c>
      <c r="BC25" s="95">
        <v>4</v>
      </c>
      <c r="BD25" s="95">
        <v>4</v>
      </c>
      <c r="BE25" s="95"/>
      <c r="BF25" s="95"/>
      <c r="BG25" s="95"/>
      <c r="BH25" s="95"/>
      <c r="BI25" s="95"/>
      <c r="BJ25" s="96">
        <f t="shared" si="5"/>
        <v>35.4</v>
      </c>
      <c r="BK25" s="70"/>
      <c r="BL25" s="97">
        <f t="shared" si="7"/>
        <v>0.4564576371142126</v>
      </c>
      <c r="BM25" s="98">
        <f t="shared" si="8"/>
        <v>0.2928141817030706</v>
      </c>
      <c r="BN25" s="98">
        <f t="shared" si="9"/>
        <v>0.5807256671146093</v>
      </c>
      <c r="BO25" s="98">
        <f t="shared" si="10"/>
        <v>0.46586345381526106</v>
      </c>
      <c r="BP25" s="98">
        <f t="shared" si="11"/>
        <v>0.5192279357595403</v>
      </c>
      <c r="BQ25" s="99">
        <f t="shared" si="12"/>
        <v>0.551129943502825</v>
      </c>
      <c r="BR25" s="100">
        <f t="shared" si="15"/>
        <v>2.866218819009519</v>
      </c>
      <c r="BS25" s="101">
        <f t="shared" si="13"/>
        <v>0.5434538960383658</v>
      </c>
      <c r="BT25" s="102">
        <f t="shared" si="6"/>
        <v>20</v>
      </c>
      <c r="BV25" s="103">
        <f t="shared" si="14"/>
        <v>311.74</v>
      </c>
    </row>
    <row r="26" spans="1:74" ht="12.75">
      <c r="A26" s="77">
        <v>21</v>
      </c>
      <c r="B26" s="78" t="s">
        <v>57</v>
      </c>
      <c r="C26" s="79">
        <v>34.62</v>
      </c>
      <c r="D26" s="80"/>
      <c r="E26" s="80">
        <v>11</v>
      </c>
      <c r="F26" s="80">
        <v>2</v>
      </c>
      <c r="G26" s="80">
        <v>1</v>
      </c>
      <c r="H26" s="80">
        <v>2</v>
      </c>
      <c r="I26" s="80"/>
      <c r="J26" s="80"/>
      <c r="K26" s="80">
        <v>2</v>
      </c>
      <c r="L26" s="81">
        <f t="shared" si="0"/>
        <v>54.62</v>
      </c>
      <c r="M26" s="82">
        <v>36.51</v>
      </c>
      <c r="N26" s="83"/>
      <c r="O26" s="83">
        <v>11</v>
      </c>
      <c r="P26" s="83">
        <v>3</v>
      </c>
      <c r="Q26" s="83"/>
      <c r="R26" s="83"/>
      <c r="S26" s="83"/>
      <c r="T26" s="83">
        <v>1</v>
      </c>
      <c r="U26" s="83"/>
      <c r="V26" s="84">
        <f t="shared" si="1"/>
        <v>49.51</v>
      </c>
      <c r="W26" s="85">
        <v>41.48</v>
      </c>
      <c r="X26" s="86"/>
      <c r="Y26" s="86">
        <v>10</v>
      </c>
      <c r="Z26" s="86">
        <v>8</v>
      </c>
      <c r="AA26" s="86"/>
      <c r="AB26" s="86"/>
      <c r="AC26" s="86"/>
      <c r="AD26" s="86"/>
      <c r="AE26" s="86"/>
      <c r="AF26" s="87">
        <f t="shared" si="2"/>
        <v>49.48</v>
      </c>
      <c r="AG26" s="88">
        <v>28.71</v>
      </c>
      <c r="AH26" s="89"/>
      <c r="AI26" s="89">
        <v>9</v>
      </c>
      <c r="AJ26" s="89">
        <v>4</v>
      </c>
      <c r="AK26" s="89"/>
      <c r="AL26" s="89">
        <v>1</v>
      </c>
      <c r="AM26" s="89"/>
      <c r="AN26" s="89"/>
      <c r="AO26" s="89"/>
      <c r="AP26" s="90">
        <f t="shared" si="3"/>
        <v>37.71</v>
      </c>
      <c r="AQ26" s="91">
        <v>69.16</v>
      </c>
      <c r="AR26" s="92">
        <v>6</v>
      </c>
      <c r="AS26" s="92">
        <v>1</v>
      </c>
      <c r="AT26" s="92">
        <v>2</v>
      </c>
      <c r="AU26" s="92">
        <v>2</v>
      </c>
      <c r="AV26" s="92">
        <v>3</v>
      </c>
      <c r="AW26" s="92"/>
      <c r="AX26" s="92"/>
      <c r="AY26" s="92"/>
      <c r="AZ26" s="93">
        <f t="shared" si="4"/>
        <v>90.16</v>
      </c>
      <c r="BA26" s="94">
        <v>47.08</v>
      </c>
      <c r="BB26" s="95">
        <v>5</v>
      </c>
      <c r="BC26" s="95">
        <v>6</v>
      </c>
      <c r="BD26" s="95">
        <v>2</v>
      </c>
      <c r="BE26" s="95"/>
      <c r="BF26" s="95"/>
      <c r="BG26" s="95"/>
      <c r="BH26" s="95"/>
      <c r="BI26" s="95"/>
      <c r="BJ26" s="96">
        <f t="shared" si="5"/>
        <v>49.08</v>
      </c>
      <c r="BK26" s="70"/>
      <c r="BL26" s="97">
        <f t="shared" si="7"/>
        <v>0.42511900402782865</v>
      </c>
      <c r="BM26" s="98">
        <f t="shared" si="8"/>
        <v>0.3736618864875783</v>
      </c>
      <c r="BN26" s="98">
        <f t="shared" si="9"/>
        <v>0.6113581244947454</v>
      </c>
      <c r="BO26" s="98">
        <f t="shared" si="10"/>
        <v>0.5229382126756827</v>
      </c>
      <c r="BP26" s="98">
        <f t="shared" si="11"/>
        <v>0.3908606921029282</v>
      </c>
      <c r="BQ26" s="99">
        <f t="shared" si="12"/>
        <v>0.3975142624286879</v>
      </c>
      <c r="BR26" s="100">
        <f t="shared" si="15"/>
        <v>2.721452182217451</v>
      </c>
      <c r="BS26" s="101">
        <f t="shared" si="13"/>
        <v>0.5160051917526939</v>
      </c>
      <c r="BT26" s="102">
        <f t="shared" si="6"/>
        <v>21</v>
      </c>
      <c r="BV26" s="103">
        <f t="shared" si="14"/>
        <v>330.56</v>
      </c>
    </row>
    <row r="27" spans="1:74" ht="12.75">
      <c r="A27" s="77">
        <v>68</v>
      </c>
      <c r="B27" s="78" t="s">
        <v>58</v>
      </c>
      <c r="C27" s="79">
        <v>33.35</v>
      </c>
      <c r="D27" s="80"/>
      <c r="E27" s="80">
        <v>3</v>
      </c>
      <c r="F27" s="80">
        <v>9</v>
      </c>
      <c r="G27" s="80">
        <v>1</v>
      </c>
      <c r="H27" s="80">
        <v>3</v>
      </c>
      <c r="I27" s="80"/>
      <c r="J27" s="80"/>
      <c r="K27" s="80">
        <v>2</v>
      </c>
      <c r="L27" s="81">
        <f t="shared" si="0"/>
        <v>65.35</v>
      </c>
      <c r="M27" s="82">
        <v>28.84</v>
      </c>
      <c r="N27" s="83"/>
      <c r="O27" s="83">
        <v>9</v>
      </c>
      <c r="P27" s="83">
        <v>5</v>
      </c>
      <c r="Q27" s="83"/>
      <c r="R27" s="83"/>
      <c r="S27" s="83"/>
      <c r="T27" s="83"/>
      <c r="U27" s="83"/>
      <c r="V27" s="84">
        <f t="shared" si="1"/>
        <v>33.84</v>
      </c>
      <c r="W27" s="85">
        <v>40.07</v>
      </c>
      <c r="X27" s="86"/>
      <c r="Y27" s="86">
        <v>9</v>
      </c>
      <c r="Z27" s="86">
        <v>7</v>
      </c>
      <c r="AA27" s="86">
        <v>2</v>
      </c>
      <c r="AB27" s="86"/>
      <c r="AC27" s="86"/>
      <c r="AD27" s="86"/>
      <c r="AE27" s="86"/>
      <c r="AF27" s="87">
        <f t="shared" si="2"/>
        <v>51.07</v>
      </c>
      <c r="AG27" s="88">
        <v>26.85</v>
      </c>
      <c r="AH27" s="89"/>
      <c r="AI27" s="89">
        <v>6</v>
      </c>
      <c r="AJ27" s="89">
        <v>7</v>
      </c>
      <c r="AK27" s="89">
        <v>1</v>
      </c>
      <c r="AL27" s="89"/>
      <c r="AM27" s="89"/>
      <c r="AN27" s="89"/>
      <c r="AO27" s="89"/>
      <c r="AP27" s="90">
        <f t="shared" si="3"/>
        <v>35.85</v>
      </c>
      <c r="AQ27" s="91">
        <v>71.17</v>
      </c>
      <c r="AR27" s="92">
        <v>6</v>
      </c>
      <c r="AS27" s="92">
        <v>4</v>
      </c>
      <c r="AT27" s="92"/>
      <c r="AU27" s="92"/>
      <c r="AV27" s="92">
        <v>4</v>
      </c>
      <c r="AW27" s="92"/>
      <c r="AX27" s="92"/>
      <c r="AY27" s="92"/>
      <c r="AZ27" s="93">
        <f t="shared" si="4"/>
        <v>91.17</v>
      </c>
      <c r="BA27" s="94">
        <v>59.57</v>
      </c>
      <c r="BB27" s="95">
        <v>5</v>
      </c>
      <c r="BC27" s="95">
        <v>4</v>
      </c>
      <c r="BD27" s="95">
        <v>2</v>
      </c>
      <c r="BE27" s="95"/>
      <c r="BF27" s="95">
        <v>2</v>
      </c>
      <c r="BG27" s="95"/>
      <c r="BH27" s="95"/>
      <c r="BI27" s="95"/>
      <c r="BJ27" s="96">
        <f t="shared" si="5"/>
        <v>71.57</v>
      </c>
      <c r="BK27" s="70"/>
      <c r="BL27" s="97">
        <f t="shared" si="7"/>
        <v>0.3553175210405509</v>
      </c>
      <c r="BM27" s="98">
        <f t="shared" si="8"/>
        <v>0.5466903073286051</v>
      </c>
      <c r="BN27" s="98">
        <f t="shared" si="9"/>
        <v>0.5923242608184844</v>
      </c>
      <c r="BO27" s="98">
        <f t="shared" si="10"/>
        <v>0.5500697350069734</v>
      </c>
      <c r="BP27" s="98">
        <f t="shared" si="11"/>
        <v>0.3865306570143688</v>
      </c>
      <c r="BQ27" s="99">
        <f t="shared" si="12"/>
        <v>0.27260025150202605</v>
      </c>
      <c r="BR27" s="100">
        <f t="shared" si="15"/>
        <v>2.7035327327110084</v>
      </c>
      <c r="BS27" s="101">
        <f t="shared" si="13"/>
        <v>0.5126075465399308</v>
      </c>
      <c r="BT27" s="102">
        <f t="shared" si="6"/>
        <v>22</v>
      </c>
      <c r="BV27" s="103">
        <f t="shared" si="14"/>
        <v>348.84999999999997</v>
      </c>
    </row>
    <row r="28" spans="1:74" ht="12.75">
      <c r="A28" s="77">
        <v>55</v>
      </c>
      <c r="B28" s="78" t="s">
        <v>59</v>
      </c>
      <c r="C28" s="79">
        <v>39.87</v>
      </c>
      <c r="D28" s="80"/>
      <c r="E28" s="80">
        <v>10</v>
      </c>
      <c r="F28" s="80">
        <v>5</v>
      </c>
      <c r="G28" s="80">
        <v>1</v>
      </c>
      <c r="H28" s="80"/>
      <c r="I28" s="80"/>
      <c r="J28" s="80"/>
      <c r="K28" s="80">
        <v>2</v>
      </c>
      <c r="L28" s="81">
        <f t="shared" si="0"/>
        <v>52.87</v>
      </c>
      <c r="M28" s="82">
        <v>33.54</v>
      </c>
      <c r="N28" s="83"/>
      <c r="O28" s="83">
        <v>10</v>
      </c>
      <c r="P28" s="83">
        <v>3</v>
      </c>
      <c r="Q28" s="83"/>
      <c r="R28" s="83">
        <v>1</v>
      </c>
      <c r="S28" s="83"/>
      <c r="T28" s="83"/>
      <c r="U28" s="83"/>
      <c r="V28" s="84">
        <f t="shared" si="1"/>
        <v>41.54</v>
      </c>
      <c r="W28" s="85">
        <v>40.46</v>
      </c>
      <c r="X28" s="86"/>
      <c r="Y28" s="86">
        <v>8</v>
      </c>
      <c r="Z28" s="86">
        <v>9</v>
      </c>
      <c r="AA28" s="86">
        <v>1</v>
      </c>
      <c r="AB28" s="86"/>
      <c r="AC28" s="86"/>
      <c r="AD28" s="86"/>
      <c r="AE28" s="86"/>
      <c r="AF28" s="87">
        <f t="shared" si="2"/>
        <v>51.46</v>
      </c>
      <c r="AG28" s="88">
        <v>26.91</v>
      </c>
      <c r="AH28" s="89"/>
      <c r="AI28" s="89">
        <v>8</v>
      </c>
      <c r="AJ28" s="89">
        <v>4</v>
      </c>
      <c r="AK28" s="89">
        <v>2</v>
      </c>
      <c r="AL28" s="89"/>
      <c r="AM28" s="89"/>
      <c r="AN28" s="89"/>
      <c r="AO28" s="89"/>
      <c r="AP28" s="90">
        <f t="shared" si="3"/>
        <v>34.91</v>
      </c>
      <c r="AQ28" s="91">
        <v>69.38</v>
      </c>
      <c r="AR28" s="92">
        <v>6</v>
      </c>
      <c r="AS28" s="92">
        <v>1</v>
      </c>
      <c r="AT28" s="92">
        <v>1</v>
      </c>
      <c r="AU28" s="92">
        <v>1</v>
      </c>
      <c r="AV28" s="92">
        <v>5</v>
      </c>
      <c r="AW28" s="92"/>
      <c r="AX28" s="92"/>
      <c r="AY28" s="92"/>
      <c r="AZ28" s="93">
        <f t="shared" si="4"/>
        <v>97.38</v>
      </c>
      <c r="BA28" s="94">
        <v>66.57</v>
      </c>
      <c r="BB28" s="95">
        <v>5</v>
      </c>
      <c r="BC28" s="95">
        <v>2</v>
      </c>
      <c r="BD28" s="95">
        <v>3</v>
      </c>
      <c r="BE28" s="95"/>
      <c r="BF28" s="95">
        <v>3</v>
      </c>
      <c r="BG28" s="95"/>
      <c r="BH28" s="95"/>
      <c r="BI28" s="95"/>
      <c r="BJ28" s="96">
        <f t="shared" si="5"/>
        <v>84.57</v>
      </c>
      <c r="BK28" s="70"/>
      <c r="BL28" s="97">
        <f t="shared" si="7"/>
        <v>0.439190467183658</v>
      </c>
      <c r="BM28" s="98">
        <f t="shared" si="8"/>
        <v>0.44535387578237845</v>
      </c>
      <c r="BN28" s="98">
        <f t="shared" si="9"/>
        <v>0.587835211815002</v>
      </c>
      <c r="BO28" s="98">
        <f t="shared" si="10"/>
        <v>0.5648811228874249</v>
      </c>
      <c r="BP28" s="98">
        <f t="shared" si="11"/>
        <v>0.36188128979256523</v>
      </c>
      <c r="BQ28" s="99">
        <f t="shared" si="12"/>
        <v>0.23069646446730524</v>
      </c>
      <c r="BR28" s="100">
        <f t="shared" si="15"/>
        <v>2.629838431928334</v>
      </c>
      <c r="BS28" s="101">
        <f t="shared" si="13"/>
        <v>0.4986346235340008</v>
      </c>
      <c r="BT28" s="102">
        <f t="shared" si="6"/>
        <v>23</v>
      </c>
      <c r="BV28" s="103">
        <f t="shared" si="14"/>
        <v>362.72999999999996</v>
      </c>
    </row>
    <row r="29" spans="1:74" ht="12.75">
      <c r="A29" s="77">
        <v>14</v>
      </c>
      <c r="B29" s="78" t="s">
        <v>60</v>
      </c>
      <c r="C29" s="79">
        <v>147.8</v>
      </c>
      <c r="D29" s="80"/>
      <c r="E29" s="80">
        <v>2</v>
      </c>
      <c r="F29" s="80">
        <v>5</v>
      </c>
      <c r="G29" s="80">
        <v>5</v>
      </c>
      <c r="H29" s="80">
        <v>4</v>
      </c>
      <c r="I29" s="80"/>
      <c r="J29" s="80"/>
      <c r="K29" s="80">
        <v>2</v>
      </c>
      <c r="L29" s="81">
        <f t="shared" si="0"/>
        <v>188.8</v>
      </c>
      <c r="M29" s="82">
        <v>30.16</v>
      </c>
      <c r="N29" s="83"/>
      <c r="O29" s="83">
        <v>9</v>
      </c>
      <c r="P29" s="83">
        <v>3</v>
      </c>
      <c r="Q29" s="83"/>
      <c r="R29" s="83">
        <v>2</v>
      </c>
      <c r="S29" s="83"/>
      <c r="T29" s="83"/>
      <c r="U29" s="83">
        <v>2</v>
      </c>
      <c r="V29" s="84">
        <f t="shared" si="1"/>
        <v>49.16</v>
      </c>
      <c r="W29" s="85">
        <v>39.26</v>
      </c>
      <c r="X29" s="86"/>
      <c r="Y29" s="86">
        <v>3</v>
      </c>
      <c r="Z29" s="86">
        <v>10</v>
      </c>
      <c r="AA29" s="86">
        <v>3</v>
      </c>
      <c r="AB29" s="86">
        <v>2</v>
      </c>
      <c r="AC29" s="86"/>
      <c r="AD29" s="86"/>
      <c r="AE29" s="86">
        <v>1</v>
      </c>
      <c r="AF29" s="87">
        <f t="shared" si="2"/>
        <v>68.25999999999999</v>
      </c>
      <c r="AG29" s="88">
        <v>21.73</v>
      </c>
      <c r="AH29" s="89"/>
      <c r="AI29" s="89">
        <v>6</v>
      </c>
      <c r="AJ29" s="89">
        <v>1</v>
      </c>
      <c r="AK29" s="89">
        <v>7</v>
      </c>
      <c r="AL29" s="89"/>
      <c r="AM29" s="89"/>
      <c r="AN29" s="89"/>
      <c r="AO29" s="89"/>
      <c r="AP29" s="90">
        <f t="shared" si="3"/>
        <v>36.730000000000004</v>
      </c>
      <c r="AQ29" s="91">
        <v>60.77</v>
      </c>
      <c r="AR29" s="92">
        <v>6</v>
      </c>
      <c r="AS29" s="92">
        <v>4</v>
      </c>
      <c r="AT29" s="92">
        <v>2</v>
      </c>
      <c r="AU29" s="92">
        <v>1</v>
      </c>
      <c r="AV29" s="92">
        <v>1</v>
      </c>
      <c r="AW29" s="92"/>
      <c r="AX29" s="92"/>
      <c r="AY29" s="92"/>
      <c r="AZ29" s="93">
        <f t="shared" si="4"/>
        <v>69.77000000000001</v>
      </c>
      <c r="BA29" s="94">
        <v>30.17</v>
      </c>
      <c r="BB29" s="95">
        <v>5</v>
      </c>
      <c r="BC29" s="95">
        <v>6</v>
      </c>
      <c r="BD29" s="95">
        <v>2</v>
      </c>
      <c r="BE29" s="95"/>
      <c r="BF29" s="95"/>
      <c r="BG29" s="95"/>
      <c r="BH29" s="95"/>
      <c r="BI29" s="95"/>
      <c r="BJ29" s="96">
        <f t="shared" si="5"/>
        <v>32.17</v>
      </c>
      <c r="BK29" s="70"/>
      <c r="BL29" s="97">
        <f t="shared" si="7"/>
        <v>0.1229872881355932</v>
      </c>
      <c r="BM29" s="98">
        <f t="shared" si="8"/>
        <v>0.3763222131814484</v>
      </c>
      <c r="BN29" s="98">
        <f t="shared" si="9"/>
        <v>0.4431585115733959</v>
      </c>
      <c r="BO29" s="98">
        <f t="shared" si="10"/>
        <v>0.5368908249387421</v>
      </c>
      <c r="BP29" s="98">
        <f t="shared" si="11"/>
        <v>0.5050881467679518</v>
      </c>
      <c r="BQ29" s="99">
        <f t="shared" si="12"/>
        <v>0.606465651227852</v>
      </c>
      <c r="BR29" s="100">
        <f t="shared" si="15"/>
        <v>2.590912635824983</v>
      </c>
      <c r="BS29" s="101">
        <f t="shared" si="13"/>
        <v>0.4912540371640909</v>
      </c>
      <c r="BT29" s="102">
        <f t="shared" si="6"/>
        <v>24</v>
      </c>
      <c r="BV29" s="103">
        <f t="shared" si="14"/>
        <v>444.89000000000004</v>
      </c>
    </row>
    <row r="30" spans="1:74" ht="12.75">
      <c r="A30" s="77">
        <v>40</v>
      </c>
      <c r="B30" s="78" t="s">
        <v>61</v>
      </c>
      <c r="C30" s="79">
        <v>30.74</v>
      </c>
      <c r="D30" s="80"/>
      <c r="E30" s="80">
        <v>8</v>
      </c>
      <c r="F30" s="80">
        <v>6</v>
      </c>
      <c r="G30" s="80"/>
      <c r="H30" s="80">
        <v>2</v>
      </c>
      <c r="I30" s="80"/>
      <c r="J30" s="80"/>
      <c r="K30" s="80">
        <v>2</v>
      </c>
      <c r="L30" s="81">
        <f t="shared" si="0"/>
        <v>52.739999999999995</v>
      </c>
      <c r="M30" s="82">
        <v>36.27</v>
      </c>
      <c r="N30" s="83"/>
      <c r="O30" s="83">
        <v>6</v>
      </c>
      <c r="P30" s="83">
        <v>8</v>
      </c>
      <c r="Q30" s="83"/>
      <c r="R30" s="83"/>
      <c r="S30" s="83"/>
      <c r="T30" s="83"/>
      <c r="U30" s="83"/>
      <c r="V30" s="84">
        <f t="shared" si="1"/>
        <v>44.27</v>
      </c>
      <c r="W30" s="85">
        <v>48.96</v>
      </c>
      <c r="X30" s="86"/>
      <c r="Y30" s="86">
        <v>12</v>
      </c>
      <c r="Z30" s="86">
        <v>5</v>
      </c>
      <c r="AA30" s="86">
        <v>1</v>
      </c>
      <c r="AB30" s="86"/>
      <c r="AC30" s="86"/>
      <c r="AD30" s="86"/>
      <c r="AE30" s="86"/>
      <c r="AF30" s="87">
        <f t="shared" si="2"/>
        <v>55.96</v>
      </c>
      <c r="AG30" s="88">
        <v>31.03</v>
      </c>
      <c r="AH30" s="89"/>
      <c r="AI30" s="89">
        <v>8</v>
      </c>
      <c r="AJ30" s="89">
        <v>4</v>
      </c>
      <c r="AK30" s="89">
        <v>1</v>
      </c>
      <c r="AL30" s="89">
        <v>1</v>
      </c>
      <c r="AM30" s="89"/>
      <c r="AN30" s="89"/>
      <c r="AO30" s="89"/>
      <c r="AP30" s="90">
        <f t="shared" si="3"/>
        <v>42.03</v>
      </c>
      <c r="AQ30" s="91">
        <v>67.35</v>
      </c>
      <c r="AR30" s="92">
        <v>6</v>
      </c>
      <c r="AS30" s="92">
        <v>1</v>
      </c>
      <c r="AT30" s="92">
        <v>3</v>
      </c>
      <c r="AU30" s="92">
        <v>1</v>
      </c>
      <c r="AV30" s="92">
        <v>3</v>
      </c>
      <c r="AW30" s="92"/>
      <c r="AX30" s="92"/>
      <c r="AY30" s="92"/>
      <c r="AZ30" s="93">
        <f t="shared" si="4"/>
        <v>87.35</v>
      </c>
      <c r="BA30" s="94">
        <v>54.94</v>
      </c>
      <c r="BB30" s="95">
        <v>5</v>
      </c>
      <c r="BC30" s="95">
        <v>3</v>
      </c>
      <c r="BD30" s="95">
        <v>1</v>
      </c>
      <c r="BE30" s="95">
        <v>3</v>
      </c>
      <c r="BF30" s="95"/>
      <c r="BG30" s="95"/>
      <c r="BH30" s="95"/>
      <c r="BI30" s="95"/>
      <c r="BJ30" s="96">
        <f t="shared" si="5"/>
        <v>61.94</v>
      </c>
      <c r="BK30" s="70"/>
      <c r="BL30" s="97">
        <f t="shared" si="7"/>
        <v>0.4402730375426621</v>
      </c>
      <c r="BM30" s="98">
        <f t="shared" si="8"/>
        <v>0.41789021911000673</v>
      </c>
      <c r="BN30" s="98">
        <f t="shared" si="9"/>
        <v>0.5405646890636169</v>
      </c>
      <c r="BO30" s="98">
        <f t="shared" si="10"/>
        <v>0.4691886747561265</v>
      </c>
      <c r="BP30" s="98">
        <f t="shared" si="11"/>
        <v>0.4034344590726961</v>
      </c>
      <c r="BQ30" s="99">
        <f t="shared" si="12"/>
        <v>0.3149822408782693</v>
      </c>
      <c r="BR30" s="100">
        <f t="shared" si="15"/>
        <v>2.586333320423378</v>
      </c>
      <c r="BS30" s="101">
        <f t="shared" si="13"/>
        <v>0.4903857689147564</v>
      </c>
      <c r="BT30" s="102">
        <f t="shared" si="6"/>
        <v>25</v>
      </c>
      <c r="BV30" s="103">
        <f t="shared" si="14"/>
        <v>344.29</v>
      </c>
    </row>
    <row r="31" spans="1:74" ht="12.75">
      <c r="A31" s="77">
        <v>32</v>
      </c>
      <c r="B31" s="78" t="s">
        <v>62</v>
      </c>
      <c r="C31" s="79">
        <v>42.92</v>
      </c>
      <c r="D31" s="80"/>
      <c r="E31" s="80">
        <v>6</v>
      </c>
      <c r="F31" s="80">
        <v>6</v>
      </c>
      <c r="G31" s="80">
        <v>4</v>
      </c>
      <c r="H31" s="80"/>
      <c r="I31" s="80"/>
      <c r="J31" s="80"/>
      <c r="K31" s="80"/>
      <c r="L31" s="81">
        <f t="shared" si="0"/>
        <v>56.92</v>
      </c>
      <c r="M31" s="82">
        <v>35.17</v>
      </c>
      <c r="N31" s="83"/>
      <c r="O31" s="83">
        <v>4</v>
      </c>
      <c r="P31" s="83">
        <v>10</v>
      </c>
      <c r="Q31" s="83"/>
      <c r="R31" s="83"/>
      <c r="S31" s="83"/>
      <c r="T31" s="83"/>
      <c r="U31" s="83"/>
      <c r="V31" s="84">
        <f t="shared" si="1"/>
        <v>45.17</v>
      </c>
      <c r="W31" s="85">
        <v>47.55</v>
      </c>
      <c r="X31" s="86"/>
      <c r="Y31" s="86">
        <v>5</v>
      </c>
      <c r="Z31" s="86">
        <v>8</v>
      </c>
      <c r="AA31" s="86">
        <v>2</v>
      </c>
      <c r="AB31" s="86">
        <v>3</v>
      </c>
      <c r="AC31" s="86"/>
      <c r="AD31" s="86"/>
      <c r="AE31" s="86"/>
      <c r="AF31" s="87">
        <f t="shared" si="2"/>
        <v>74.55</v>
      </c>
      <c r="AG31" s="88">
        <v>32.24</v>
      </c>
      <c r="AH31" s="89"/>
      <c r="AI31" s="89">
        <v>4</v>
      </c>
      <c r="AJ31" s="89">
        <v>10</v>
      </c>
      <c r="AK31" s="89"/>
      <c r="AL31" s="89"/>
      <c r="AM31" s="89"/>
      <c r="AN31" s="89"/>
      <c r="AO31" s="89"/>
      <c r="AP31" s="90">
        <f t="shared" si="3"/>
        <v>42.24</v>
      </c>
      <c r="AQ31" s="91">
        <v>60.5</v>
      </c>
      <c r="AR31" s="92">
        <v>6</v>
      </c>
      <c r="AS31" s="92">
        <v>2</v>
      </c>
      <c r="AT31" s="92">
        <v>2</v>
      </c>
      <c r="AU31" s="92"/>
      <c r="AV31" s="92">
        <v>4</v>
      </c>
      <c r="AW31" s="92"/>
      <c r="AX31" s="92"/>
      <c r="AY31" s="92"/>
      <c r="AZ31" s="93">
        <f t="shared" si="4"/>
        <v>82.5</v>
      </c>
      <c r="BA31" s="94">
        <v>42.65</v>
      </c>
      <c r="BB31" s="95">
        <v>5</v>
      </c>
      <c r="BC31" s="95">
        <v>5</v>
      </c>
      <c r="BD31" s="95">
        <v>3</v>
      </c>
      <c r="BE31" s="95"/>
      <c r="BF31" s="95"/>
      <c r="BG31" s="95"/>
      <c r="BH31" s="95"/>
      <c r="BI31" s="95"/>
      <c r="BJ31" s="96">
        <f t="shared" si="5"/>
        <v>45.65</v>
      </c>
      <c r="BK31" s="70"/>
      <c r="BL31" s="97">
        <f t="shared" si="7"/>
        <v>0.40794096978215033</v>
      </c>
      <c r="BM31" s="98">
        <f t="shared" si="8"/>
        <v>0.4095638698251051</v>
      </c>
      <c r="BN31" s="98">
        <f t="shared" si="9"/>
        <v>0.4057679409792086</v>
      </c>
      <c r="BO31" s="98">
        <f t="shared" si="10"/>
        <v>0.46685606060606055</v>
      </c>
      <c r="BP31" s="98">
        <f t="shared" si="11"/>
        <v>0.42715151515151517</v>
      </c>
      <c r="BQ31" s="99">
        <f t="shared" si="12"/>
        <v>0.427382256297919</v>
      </c>
      <c r="BR31" s="100">
        <f t="shared" si="15"/>
        <v>2.5446626126419587</v>
      </c>
      <c r="BS31" s="101">
        <f t="shared" si="13"/>
        <v>0.48248472927874064</v>
      </c>
      <c r="BT31" s="102">
        <f t="shared" si="6"/>
        <v>26</v>
      </c>
      <c r="BV31" s="103">
        <f t="shared" si="14"/>
        <v>347.03</v>
      </c>
    </row>
    <row r="32" spans="1:74" ht="12.75">
      <c r="A32" s="77">
        <v>70</v>
      </c>
      <c r="B32" s="78" t="s">
        <v>63</v>
      </c>
      <c r="C32" s="79">
        <v>51.6</v>
      </c>
      <c r="D32" s="80"/>
      <c r="E32" s="80">
        <v>4</v>
      </c>
      <c r="F32" s="80">
        <v>9</v>
      </c>
      <c r="G32" s="80">
        <v>3</v>
      </c>
      <c r="H32" s="80"/>
      <c r="I32" s="80"/>
      <c r="J32" s="80"/>
      <c r="K32" s="80">
        <v>2</v>
      </c>
      <c r="L32" s="81">
        <f t="shared" si="0"/>
        <v>72.6</v>
      </c>
      <c r="M32" s="82">
        <v>37.86</v>
      </c>
      <c r="N32" s="83"/>
      <c r="O32" s="83">
        <v>7</v>
      </c>
      <c r="P32" s="83">
        <v>6</v>
      </c>
      <c r="Q32" s="83">
        <v>1</v>
      </c>
      <c r="R32" s="83"/>
      <c r="S32" s="83"/>
      <c r="T32" s="83"/>
      <c r="U32" s="83"/>
      <c r="V32" s="84">
        <f t="shared" si="1"/>
        <v>45.86</v>
      </c>
      <c r="W32" s="85">
        <v>51.32</v>
      </c>
      <c r="X32" s="86"/>
      <c r="Y32" s="86">
        <v>9</v>
      </c>
      <c r="Z32" s="86">
        <v>6</v>
      </c>
      <c r="AA32" s="86">
        <v>3</v>
      </c>
      <c r="AB32" s="86"/>
      <c r="AC32" s="86"/>
      <c r="AD32" s="86"/>
      <c r="AE32" s="86"/>
      <c r="AF32" s="87">
        <f t="shared" si="2"/>
        <v>63.32</v>
      </c>
      <c r="AG32" s="88">
        <v>46.15</v>
      </c>
      <c r="AH32" s="89"/>
      <c r="AI32" s="89">
        <v>9</v>
      </c>
      <c r="AJ32" s="89">
        <v>5</v>
      </c>
      <c r="AK32" s="89"/>
      <c r="AL32" s="89"/>
      <c r="AM32" s="89"/>
      <c r="AN32" s="89"/>
      <c r="AO32" s="89"/>
      <c r="AP32" s="90">
        <f t="shared" si="3"/>
        <v>51.15</v>
      </c>
      <c r="AQ32" s="91">
        <v>55.23</v>
      </c>
      <c r="AR32" s="92">
        <v>6</v>
      </c>
      <c r="AS32" s="92">
        <v>2</v>
      </c>
      <c r="AT32" s="92">
        <v>3</v>
      </c>
      <c r="AU32" s="92">
        <v>1</v>
      </c>
      <c r="AV32" s="92">
        <v>2</v>
      </c>
      <c r="AW32" s="92"/>
      <c r="AX32" s="92"/>
      <c r="AY32" s="92"/>
      <c r="AZ32" s="93">
        <f t="shared" si="4"/>
        <v>70.22999999999999</v>
      </c>
      <c r="BA32" s="94">
        <v>27.32</v>
      </c>
      <c r="BB32" s="95">
        <v>5</v>
      </c>
      <c r="BC32" s="95">
        <v>3</v>
      </c>
      <c r="BD32" s="95">
        <v>2</v>
      </c>
      <c r="BE32" s="95">
        <v>1</v>
      </c>
      <c r="BF32" s="95">
        <v>2</v>
      </c>
      <c r="BG32" s="95"/>
      <c r="BH32" s="95">
        <v>1</v>
      </c>
      <c r="BI32" s="95"/>
      <c r="BJ32" s="96">
        <f t="shared" si="5"/>
        <v>51.32</v>
      </c>
      <c r="BK32" s="70"/>
      <c r="BL32" s="97">
        <f t="shared" si="7"/>
        <v>0.31983471074380165</v>
      </c>
      <c r="BM32" s="98">
        <f t="shared" si="8"/>
        <v>0.40340165721761884</v>
      </c>
      <c r="BN32" s="98">
        <f t="shared" si="9"/>
        <v>0.4777321541377132</v>
      </c>
      <c r="BO32" s="98">
        <f t="shared" si="10"/>
        <v>0.38553274682306937</v>
      </c>
      <c r="BP32" s="98">
        <f t="shared" si="11"/>
        <v>0.5017798661540653</v>
      </c>
      <c r="BQ32" s="99">
        <f t="shared" si="12"/>
        <v>0.3801636788776306</v>
      </c>
      <c r="BR32" s="100">
        <f t="shared" si="15"/>
        <v>2.4684448139538993</v>
      </c>
      <c r="BS32" s="101">
        <f t="shared" si="13"/>
        <v>0.46803333451090934</v>
      </c>
      <c r="BT32" s="102">
        <f t="shared" si="6"/>
        <v>27</v>
      </c>
      <c r="BV32" s="103">
        <f t="shared" si="14"/>
        <v>354.47999999999996</v>
      </c>
    </row>
    <row r="33" spans="1:74" ht="12.75">
      <c r="A33" s="77">
        <v>62</v>
      </c>
      <c r="B33" s="78" t="s">
        <v>64</v>
      </c>
      <c r="C33" s="79">
        <v>38.17</v>
      </c>
      <c r="D33" s="80"/>
      <c r="E33" s="80">
        <v>11</v>
      </c>
      <c r="F33" s="80">
        <v>3</v>
      </c>
      <c r="G33" s="80">
        <v>2</v>
      </c>
      <c r="H33" s="80"/>
      <c r="I33" s="80"/>
      <c r="J33" s="80"/>
      <c r="K33" s="80">
        <v>2</v>
      </c>
      <c r="L33" s="81">
        <f t="shared" si="0"/>
        <v>51.17</v>
      </c>
      <c r="M33" s="82">
        <v>34.39</v>
      </c>
      <c r="N33" s="83"/>
      <c r="O33" s="83">
        <v>12</v>
      </c>
      <c r="P33" s="83">
        <v>2</v>
      </c>
      <c r="Q33" s="83"/>
      <c r="R33" s="83"/>
      <c r="S33" s="83"/>
      <c r="T33" s="83"/>
      <c r="U33" s="83"/>
      <c r="V33" s="84">
        <f t="shared" si="1"/>
        <v>36.39</v>
      </c>
      <c r="W33" s="85">
        <v>51.54</v>
      </c>
      <c r="X33" s="86"/>
      <c r="Y33" s="86">
        <v>4</v>
      </c>
      <c r="Z33" s="86">
        <v>7</v>
      </c>
      <c r="AA33" s="86">
        <v>5</v>
      </c>
      <c r="AB33" s="86">
        <v>2</v>
      </c>
      <c r="AC33" s="86"/>
      <c r="AD33" s="86">
        <v>1</v>
      </c>
      <c r="AE33" s="86"/>
      <c r="AF33" s="87">
        <f t="shared" si="2"/>
        <v>88.53999999999999</v>
      </c>
      <c r="AG33" s="88">
        <v>35.13</v>
      </c>
      <c r="AH33" s="89"/>
      <c r="AI33" s="89">
        <v>6</v>
      </c>
      <c r="AJ33" s="89">
        <v>5</v>
      </c>
      <c r="AK33" s="89">
        <v>1</v>
      </c>
      <c r="AL33" s="89">
        <v>2</v>
      </c>
      <c r="AM33" s="89"/>
      <c r="AN33" s="89"/>
      <c r="AO33" s="89">
        <v>1</v>
      </c>
      <c r="AP33" s="90">
        <f t="shared" si="3"/>
        <v>55.13</v>
      </c>
      <c r="AQ33" s="91">
        <v>61.39</v>
      </c>
      <c r="AR33" s="92">
        <v>6</v>
      </c>
      <c r="AS33" s="92"/>
      <c r="AT33" s="92">
        <v>5</v>
      </c>
      <c r="AU33" s="92">
        <v>3</v>
      </c>
      <c r="AV33" s="92"/>
      <c r="AW33" s="92"/>
      <c r="AX33" s="92"/>
      <c r="AY33" s="92">
        <v>2</v>
      </c>
      <c r="AZ33" s="93">
        <f t="shared" si="4"/>
        <v>78.39</v>
      </c>
      <c r="BA33" s="94">
        <v>49.09</v>
      </c>
      <c r="BB33" s="95">
        <v>5</v>
      </c>
      <c r="BC33" s="95">
        <v>3</v>
      </c>
      <c r="BD33" s="95">
        <v>2</v>
      </c>
      <c r="BE33" s="95">
        <v>1</v>
      </c>
      <c r="BF33" s="95">
        <v>2</v>
      </c>
      <c r="BG33" s="95"/>
      <c r="BH33" s="95">
        <v>1</v>
      </c>
      <c r="BI33" s="95"/>
      <c r="BJ33" s="96">
        <f t="shared" si="5"/>
        <v>73.09</v>
      </c>
      <c r="BK33" s="70"/>
      <c r="BL33" s="97">
        <f t="shared" si="7"/>
        <v>0.45378151260504196</v>
      </c>
      <c r="BM33" s="98">
        <f t="shared" si="8"/>
        <v>0.5083814234679856</v>
      </c>
      <c r="BN33" s="98">
        <f t="shared" si="9"/>
        <v>0.3416534899480461</v>
      </c>
      <c r="BO33" s="98">
        <f t="shared" si="10"/>
        <v>0.35769998186105567</v>
      </c>
      <c r="BP33" s="98">
        <f t="shared" si="11"/>
        <v>0.4495471361143003</v>
      </c>
      <c r="BQ33" s="99">
        <f t="shared" si="12"/>
        <v>0.2669311807360788</v>
      </c>
      <c r="BR33" s="100">
        <f t="shared" si="15"/>
        <v>2.377994724732509</v>
      </c>
      <c r="BS33" s="101">
        <f t="shared" si="13"/>
        <v>0.45088340406653066</v>
      </c>
      <c r="BT33" s="102">
        <f t="shared" si="6"/>
        <v>28</v>
      </c>
      <c r="BV33" s="103">
        <f t="shared" si="14"/>
        <v>382.71000000000004</v>
      </c>
    </row>
    <row r="34" spans="1:74" ht="12.75">
      <c r="A34" s="77">
        <v>5</v>
      </c>
      <c r="B34" s="78" t="s">
        <v>65</v>
      </c>
      <c r="C34" s="79">
        <v>50.04</v>
      </c>
      <c r="D34" s="80"/>
      <c r="E34" s="80">
        <v>11</v>
      </c>
      <c r="F34" s="80">
        <v>4</v>
      </c>
      <c r="G34" s="80">
        <v>1</v>
      </c>
      <c r="H34" s="80"/>
      <c r="I34" s="80"/>
      <c r="J34" s="80"/>
      <c r="K34" s="80"/>
      <c r="L34" s="81">
        <f t="shared" si="0"/>
        <v>56.04</v>
      </c>
      <c r="M34" s="82">
        <v>32.34</v>
      </c>
      <c r="N34" s="83"/>
      <c r="O34" s="83">
        <v>9</v>
      </c>
      <c r="P34" s="83">
        <v>3</v>
      </c>
      <c r="Q34" s="83"/>
      <c r="R34" s="83">
        <v>2</v>
      </c>
      <c r="S34" s="83"/>
      <c r="T34" s="83"/>
      <c r="U34" s="83"/>
      <c r="V34" s="84">
        <f t="shared" si="1"/>
        <v>45.34</v>
      </c>
      <c r="W34" s="85">
        <v>51.42</v>
      </c>
      <c r="X34" s="86"/>
      <c r="Y34" s="86">
        <v>10</v>
      </c>
      <c r="Z34" s="86">
        <v>7</v>
      </c>
      <c r="AA34" s="86">
        <v>1</v>
      </c>
      <c r="AB34" s="86"/>
      <c r="AC34" s="86"/>
      <c r="AD34" s="86"/>
      <c r="AE34" s="86"/>
      <c r="AF34" s="87">
        <f t="shared" si="2"/>
        <v>60.42</v>
      </c>
      <c r="AG34" s="88">
        <v>36</v>
      </c>
      <c r="AH34" s="89"/>
      <c r="AI34" s="89">
        <v>6</v>
      </c>
      <c r="AJ34" s="89">
        <v>7</v>
      </c>
      <c r="AK34" s="89"/>
      <c r="AL34" s="89"/>
      <c r="AM34" s="89"/>
      <c r="AN34" s="89">
        <v>1</v>
      </c>
      <c r="AO34" s="89"/>
      <c r="AP34" s="90">
        <f t="shared" si="3"/>
        <v>53</v>
      </c>
      <c r="AQ34" s="91">
        <v>103.26</v>
      </c>
      <c r="AR34" s="92">
        <v>6</v>
      </c>
      <c r="AS34" s="92">
        <v>2</v>
      </c>
      <c r="AT34" s="92">
        <v>1</v>
      </c>
      <c r="AU34" s="92">
        <v>3</v>
      </c>
      <c r="AV34" s="92">
        <v>2</v>
      </c>
      <c r="AW34" s="92"/>
      <c r="AX34" s="92"/>
      <c r="AY34" s="92"/>
      <c r="AZ34" s="93">
        <f t="shared" si="4"/>
        <v>120.26</v>
      </c>
      <c r="BA34" s="94">
        <v>63.37</v>
      </c>
      <c r="BB34" s="95">
        <v>5</v>
      </c>
      <c r="BC34" s="95">
        <v>2</v>
      </c>
      <c r="BD34" s="95">
        <v>4</v>
      </c>
      <c r="BE34" s="95">
        <v>2</v>
      </c>
      <c r="BF34" s="95"/>
      <c r="BG34" s="95"/>
      <c r="BH34" s="95"/>
      <c r="BI34" s="95"/>
      <c r="BJ34" s="96">
        <f t="shared" si="5"/>
        <v>71.37</v>
      </c>
      <c r="BK34" s="70"/>
      <c r="BL34" s="97">
        <f t="shared" si="7"/>
        <v>0.41434689507494643</v>
      </c>
      <c r="BM34" s="98">
        <f t="shared" si="8"/>
        <v>0.408028231142479</v>
      </c>
      <c r="BN34" s="98">
        <f t="shared" si="9"/>
        <v>0.5006620324395895</v>
      </c>
      <c r="BO34" s="98">
        <f t="shared" si="10"/>
        <v>0.37207547169811317</v>
      </c>
      <c r="BP34" s="98">
        <f t="shared" si="11"/>
        <v>0.29303176451022783</v>
      </c>
      <c r="BQ34" s="99">
        <f t="shared" si="12"/>
        <v>0.27336415861006025</v>
      </c>
      <c r="BR34" s="100">
        <f t="shared" si="15"/>
        <v>2.2615085534754162</v>
      </c>
      <c r="BS34" s="101">
        <f t="shared" si="13"/>
        <v>0.4287968616209907</v>
      </c>
      <c r="BT34" s="102">
        <f t="shared" si="6"/>
        <v>29</v>
      </c>
      <c r="BV34" s="103">
        <f t="shared" si="14"/>
        <v>406.43</v>
      </c>
    </row>
    <row r="35" spans="1:74" ht="12.75">
      <c r="A35" s="77">
        <v>41</v>
      </c>
      <c r="B35" s="78" t="s">
        <v>66</v>
      </c>
      <c r="C35" s="79">
        <v>43.03</v>
      </c>
      <c r="D35" s="80"/>
      <c r="E35" s="80">
        <v>9</v>
      </c>
      <c r="F35" s="80">
        <v>4</v>
      </c>
      <c r="G35" s="80">
        <v>1</v>
      </c>
      <c r="H35" s="80">
        <v>2</v>
      </c>
      <c r="I35" s="80"/>
      <c r="J35" s="80"/>
      <c r="K35" s="80"/>
      <c r="L35" s="81">
        <f t="shared" si="0"/>
        <v>59.03</v>
      </c>
      <c r="M35" s="82">
        <v>41.5</v>
      </c>
      <c r="N35" s="83"/>
      <c r="O35" s="83"/>
      <c r="P35" s="83">
        <v>10</v>
      </c>
      <c r="Q35" s="83">
        <v>3</v>
      </c>
      <c r="R35" s="83">
        <v>1</v>
      </c>
      <c r="S35" s="83"/>
      <c r="T35" s="83"/>
      <c r="U35" s="83"/>
      <c r="V35" s="84">
        <f t="shared" si="1"/>
        <v>62.5</v>
      </c>
      <c r="W35" s="85">
        <v>64.37</v>
      </c>
      <c r="X35" s="86"/>
      <c r="Y35" s="86">
        <v>9</v>
      </c>
      <c r="Z35" s="86">
        <v>7</v>
      </c>
      <c r="AA35" s="86">
        <v>1</v>
      </c>
      <c r="AB35" s="86">
        <v>1</v>
      </c>
      <c r="AC35" s="86"/>
      <c r="AD35" s="86"/>
      <c r="AE35" s="86"/>
      <c r="AF35" s="87">
        <f t="shared" si="2"/>
        <v>78.37</v>
      </c>
      <c r="AG35" s="88">
        <v>35.65</v>
      </c>
      <c r="AH35" s="89"/>
      <c r="AI35" s="89">
        <v>4</v>
      </c>
      <c r="AJ35" s="89">
        <v>10</v>
      </c>
      <c r="AK35" s="89"/>
      <c r="AL35" s="89"/>
      <c r="AM35" s="89"/>
      <c r="AN35" s="89"/>
      <c r="AO35" s="89"/>
      <c r="AP35" s="90">
        <f t="shared" si="3"/>
        <v>45.65</v>
      </c>
      <c r="AQ35" s="91">
        <v>98.18</v>
      </c>
      <c r="AR35" s="92">
        <v>6</v>
      </c>
      <c r="AS35" s="92">
        <v>1</v>
      </c>
      <c r="AT35" s="92">
        <v>2</v>
      </c>
      <c r="AU35" s="92">
        <v>1</v>
      </c>
      <c r="AV35" s="92">
        <v>4</v>
      </c>
      <c r="AW35" s="92"/>
      <c r="AX35" s="92"/>
      <c r="AY35" s="92"/>
      <c r="AZ35" s="93">
        <f t="shared" si="4"/>
        <v>122.18</v>
      </c>
      <c r="BA35" s="94">
        <v>76.51</v>
      </c>
      <c r="BB35" s="95">
        <v>5</v>
      </c>
      <c r="BC35" s="95">
        <v>1</v>
      </c>
      <c r="BD35" s="95">
        <v>3</v>
      </c>
      <c r="BE35" s="95">
        <v>3</v>
      </c>
      <c r="BF35" s="95">
        <v>1</v>
      </c>
      <c r="BG35" s="95"/>
      <c r="BH35" s="95"/>
      <c r="BI35" s="95"/>
      <c r="BJ35" s="96">
        <f t="shared" si="5"/>
        <v>90.51</v>
      </c>
      <c r="BK35" s="70"/>
      <c r="BL35" s="97">
        <f t="shared" si="7"/>
        <v>0.39335930882602066</v>
      </c>
      <c r="BM35" s="98">
        <f t="shared" si="8"/>
        <v>0.296</v>
      </c>
      <c r="BN35" s="98">
        <f t="shared" si="9"/>
        <v>0.3859895368125558</v>
      </c>
      <c r="BO35" s="98">
        <f t="shared" si="10"/>
        <v>0.43198247535596934</v>
      </c>
      <c r="BP35" s="98">
        <f t="shared" si="11"/>
        <v>0.2884269111147487</v>
      </c>
      <c r="BQ35" s="99">
        <f t="shared" si="12"/>
        <v>0.21555629212241742</v>
      </c>
      <c r="BR35" s="100">
        <f t="shared" si="15"/>
        <v>2.011314524231712</v>
      </c>
      <c r="BS35" s="101">
        <f t="shared" si="13"/>
        <v>0.38135843191832935</v>
      </c>
      <c r="BT35" s="102">
        <f t="shared" si="6"/>
        <v>30</v>
      </c>
      <c r="BV35" s="103">
        <f t="shared" si="14"/>
        <v>458.24</v>
      </c>
    </row>
    <row r="36" spans="1:74" ht="12.75">
      <c r="A36" s="77">
        <v>72</v>
      </c>
      <c r="B36" s="78" t="s">
        <v>67</v>
      </c>
      <c r="C36" s="79">
        <v>45.98</v>
      </c>
      <c r="D36" s="80"/>
      <c r="E36" s="80">
        <v>3</v>
      </c>
      <c r="F36" s="80">
        <v>10</v>
      </c>
      <c r="G36" s="80">
        <v>3</v>
      </c>
      <c r="H36" s="80"/>
      <c r="I36" s="80"/>
      <c r="J36" s="80"/>
      <c r="K36" s="80">
        <v>2</v>
      </c>
      <c r="L36" s="81">
        <f t="shared" si="0"/>
        <v>67.97999999999999</v>
      </c>
      <c r="M36" s="82">
        <v>53.39</v>
      </c>
      <c r="N36" s="83"/>
      <c r="O36" s="83">
        <v>2</v>
      </c>
      <c r="P36" s="83">
        <v>9</v>
      </c>
      <c r="Q36" s="83">
        <v>3</v>
      </c>
      <c r="R36" s="83"/>
      <c r="S36" s="83"/>
      <c r="T36" s="83"/>
      <c r="U36" s="83"/>
      <c r="V36" s="84">
        <f t="shared" si="1"/>
        <v>68.39</v>
      </c>
      <c r="W36" s="85">
        <v>64.43</v>
      </c>
      <c r="X36" s="86"/>
      <c r="Y36" s="86">
        <v>4</v>
      </c>
      <c r="Z36" s="86">
        <v>8</v>
      </c>
      <c r="AA36" s="86">
        <v>2</v>
      </c>
      <c r="AB36" s="86">
        <v>4</v>
      </c>
      <c r="AC36" s="86"/>
      <c r="AD36" s="86">
        <v>1</v>
      </c>
      <c r="AE36" s="86">
        <v>4</v>
      </c>
      <c r="AF36" s="87">
        <f t="shared" si="2"/>
        <v>118.43</v>
      </c>
      <c r="AG36" s="88">
        <v>27.49</v>
      </c>
      <c r="AH36" s="89"/>
      <c r="AI36" s="89">
        <v>2</v>
      </c>
      <c r="AJ36" s="89">
        <v>9</v>
      </c>
      <c r="AK36" s="89">
        <v>2</v>
      </c>
      <c r="AL36" s="89">
        <v>1</v>
      </c>
      <c r="AM36" s="89"/>
      <c r="AN36" s="89"/>
      <c r="AO36" s="89"/>
      <c r="AP36" s="90">
        <f t="shared" si="3"/>
        <v>45.489999999999995</v>
      </c>
      <c r="AQ36" s="91">
        <v>92.87</v>
      </c>
      <c r="AR36" s="92">
        <v>6</v>
      </c>
      <c r="AS36" s="92">
        <v>1</v>
      </c>
      <c r="AT36" s="92"/>
      <c r="AU36" s="92"/>
      <c r="AV36" s="92">
        <v>7</v>
      </c>
      <c r="AW36" s="92"/>
      <c r="AX36" s="92"/>
      <c r="AY36" s="92"/>
      <c r="AZ36" s="93">
        <f t="shared" si="4"/>
        <v>127.87</v>
      </c>
      <c r="BA36" s="94">
        <v>87.46</v>
      </c>
      <c r="BB36" s="95">
        <v>5</v>
      </c>
      <c r="BC36" s="95">
        <v>1</v>
      </c>
      <c r="BD36" s="95">
        <v>1</v>
      </c>
      <c r="BE36" s="95">
        <v>2</v>
      </c>
      <c r="BF36" s="95">
        <v>4</v>
      </c>
      <c r="BG36" s="95"/>
      <c r="BH36" s="95"/>
      <c r="BI36" s="95"/>
      <c r="BJ36" s="96">
        <f t="shared" si="5"/>
        <v>112.46</v>
      </c>
      <c r="BK36" s="70"/>
      <c r="BL36" s="97">
        <f t="shared" si="7"/>
        <v>0.34157105030891444</v>
      </c>
      <c r="BM36" s="98">
        <f t="shared" si="8"/>
        <v>0.2705073841204855</v>
      </c>
      <c r="BN36" s="98">
        <f t="shared" si="9"/>
        <v>0.25542514565566155</v>
      </c>
      <c r="BO36" s="98">
        <f t="shared" si="10"/>
        <v>0.43350186854253686</v>
      </c>
      <c r="BP36" s="98">
        <f t="shared" si="11"/>
        <v>0.2755923985297568</v>
      </c>
      <c r="BQ36" s="99">
        <f t="shared" si="12"/>
        <v>0.17348390538858263</v>
      </c>
      <c r="BR36" s="100">
        <f t="shared" si="15"/>
        <v>1.7500817525459378</v>
      </c>
      <c r="BS36" s="101">
        <f t="shared" si="13"/>
        <v>0.3318269842130928</v>
      </c>
      <c r="BT36" s="102">
        <f t="shared" si="6"/>
        <v>31</v>
      </c>
      <c r="BV36" s="103">
        <f t="shared" si="14"/>
        <v>540.62</v>
      </c>
    </row>
    <row r="37" spans="1:74" ht="12.75">
      <c r="A37" s="77">
        <v>20</v>
      </c>
      <c r="B37" s="78" t="s">
        <v>68</v>
      </c>
      <c r="C37" s="79">
        <v>33.98</v>
      </c>
      <c r="D37" s="80"/>
      <c r="E37" s="80">
        <v>1</v>
      </c>
      <c r="F37" s="80">
        <v>8</v>
      </c>
      <c r="G37" s="80">
        <v>2</v>
      </c>
      <c r="H37" s="80">
        <v>5</v>
      </c>
      <c r="I37" s="80"/>
      <c r="J37" s="80"/>
      <c r="K37" s="80"/>
      <c r="L37" s="81">
        <f t="shared" si="0"/>
        <v>70.97999999999999</v>
      </c>
      <c r="M37" s="82">
        <v>33.26</v>
      </c>
      <c r="N37" s="83"/>
      <c r="O37" s="83">
        <v>2</v>
      </c>
      <c r="P37" s="83">
        <v>5</v>
      </c>
      <c r="Q37" s="83">
        <v>3</v>
      </c>
      <c r="R37" s="83">
        <v>4</v>
      </c>
      <c r="S37" s="83"/>
      <c r="T37" s="83">
        <v>1</v>
      </c>
      <c r="U37" s="83">
        <v>2</v>
      </c>
      <c r="V37" s="84">
        <f t="shared" si="1"/>
        <v>80.25999999999999</v>
      </c>
      <c r="W37" s="85">
        <v>31.62</v>
      </c>
      <c r="X37" s="86"/>
      <c r="Y37" s="86">
        <v>3</v>
      </c>
      <c r="Z37" s="86">
        <v>5</v>
      </c>
      <c r="AA37" s="86">
        <v>1</v>
      </c>
      <c r="AB37" s="86">
        <v>9</v>
      </c>
      <c r="AC37" s="86"/>
      <c r="AD37" s="86"/>
      <c r="AE37" s="86">
        <v>4</v>
      </c>
      <c r="AF37" s="87">
        <f t="shared" si="2"/>
        <v>95.62</v>
      </c>
      <c r="AG37" s="88">
        <v>37.89</v>
      </c>
      <c r="AH37" s="89"/>
      <c r="AI37" s="89">
        <v>1</v>
      </c>
      <c r="AJ37" s="89">
        <v>5</v>
      </c>
      <c r="AK37" s="89">
        <v>4</v>
      </c>
      <c r="AL37" s="89">
        <v>4</v>
      </c>
      <c r="AM37" s="89"/>
      <c r="AN37" s="89"/>
      <c r="AO37" s="89">
        <v>2</v>
      </c>
      <c r="AP37" s="90">
        <f t="shared" si="3"/>
        <v>76.89</v>
      </c>
      <c r="AQ37" s="91">
        <v>161.35</v>
      </c>
      <c r="AR37" s="92">
        <v>6</v>
      </c>
      <c r="AS37" s="92">
        <v>3</v>
      </c>
      <c r="AT37" s="92">
        <v>2</v>
      </c>
      <c r="AU37" s="92">
        <v>3</v>
      </c>
      <c r="AV37" s="92"/>
      <c r="AW37" s="92"/>
      <c r="AX37" s="92"/>
      <c r="AY37" s="92"/>
      <c r="AZ37" s="93">
        <f t="shared" si="4"/>
        <v>169.35</v>
      </c>
      <c r="BA37" s="94">
        <v>27.93</v>
      </c>
      <c r="BB37" s="95">
        <v>5</v>
      </c>
      <c r="BC37" s="95">
        <v>2</v>
      </c>
      <c r="BD37" s="95">
        <v>3</v>
      </c>
      <c r="BE37" s="95">
        <v>2</v>
      </c>
      <c r="BF37" s="95">
        <v>1</v>
      </c>
      <c r="BG37" s="95"/>
      <c r="BH37" s="95">
        <v>1</v>
      </c>
      <c r="BI37" s="95"/>
      <c r="BJ37" s="96">
        <f t="shared" si="5"/>
        <v>49.93</v>
      </c>
      <c r="BK37" s="70"/>
      <c r="BL37" s="97">
        <f t="shared" si="7"/>
        <v>0.327134404057481</v>
      </c>
      <c r="BM37" s="98">
        <f t="shared" si="8"/>
        <v>0.23050087216546228</v>
      </c>
      <c r="BN37" s="98">
        <f t="shared" si="9"/>
        <v>0.3163564107927212</v>
      </c>
      <c r="BO37" s="98">
        <f t="shared" si="10"/>
        <v>0.25647028222135515</v>
      </c>
      <c r="BP37" s="98">
        <f t="shared" si="11"/>
        <v>0.2080897549453794</v>
      </c>
      <c r="BQ37" s="99">
        <f t="shared" si="12"/>
        <v>0.39074704586420994</v>
      </c>
      <c r="BR37" s="100">
        <f t="shared" si="15"/>
        <v>1.7292987700466091</v>
      </c>
      <c r="BS37" s="101">
        <f t="shared" si="13"/>
        <v>0.3278863943545487</v>
      </c>
      <c r="BT37" s="102">
        <f t="shared" si="6"/>
        <v>32</v>
      </c>
      <c r="BV37" s="103">
        <f t="shared" si="14"/>
        <v>543.03</v>
      </c>
    </row>
    <row r="38" spans="63:72" ht="13.5" thickBot="1">
      <c r="BK38" s="31"/>
      <c r="BS38" s="105"/>
      <c r="BT38" s="105"/>
    </row>
    <row r="39" spans="1:74" ht="12.75" customHeight="1" thickBot="1">
      <c r="A39" s="106"/>
      <c r="B39" s="4" t="s">
        <v>69</v>
      </c>
      <c r="C39" s="129">
        <v>1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30">
        <v>2</v>
      </c>
      <c r="N39" s="130"/>
      <c r="O39" s="130"/>
      <c r="P39" s="130"/>
      <c r="Q39" s="130"/>
      <c r="R39" s="130"/>
      <c r="S39" s="130"/>
      <c r="T39" s="130"/>
      <c r="U39" s="130"/>
      <c r="V39" s="130"/>
      <c r="W39" s="131">
        <v>3</v>
      </c>
      <c r="X39" s="131"/>
      <c r="Y39" s="131"/>
      <c r="Z39" s="131"/>
      <c r="AA39" s="131"/>
      <c r="AB39" s="131"/>
      <c r="AC39" s="131"/>
      <c r="AD39" s="131"/>
      <c r="AE39" s="131"/>
      <c r="AF39" s="131"/>
      <c r="AG39" s="132">
        <v>4</v>
      </c>
      <c r="AH39" s="132"/>
      <c r="AI39" s="132"/>
      <c r="AJ39" s="132"/>
      <c r="AK39" s="132"/>
      <c r="AL39" s="132"/>
      <c r="AM39" s="132"/>
      <c r="AN39" s="132"/>
      <c r="AO39" s="132"/>
      <c r="AP39" s="132"/>
      <c r="AQ39" s="133">
        <v>5</v>
      </c>
      <c r="AR39" s="133"/>
      <c r="AS39" s="133"/>
      <c r="AT39" s="133"/>
      <c r="AU39" s="133"/>
      <c r="AV39" s="133"/>
      <c r="AW39" s="133"/>
      <c r="AX39" s="133"/>
      <c r="AY39" s="133"/>
      <c r="AZ39" s="133"/>
      <c r="BA39" s="134">
        <v>6</v>
      </c>
      <c r="BB39" s="134"/>
      <c r="BC39" s="134"/>
      <c r="BD39" s="134"/>
      <c r="BE39" s="134"/>
      <c r="BF39" s="134"/>
      <c r="BG39" s="134"/>
      <c r="BH39" s="134"/>
      <c r="BI39" s="134"/>
      <c r="BJ39" s="134"/>
      <c r="BK39" s="5"/>
      <c r="BL39" s="36" t="s">
        <v>17</v>
      </c>
      <c r="BM39" s="37" t="s">
        <v>18</v>
      </c>
      <c r="BN39" s="37" t="s">
        <v>19</v>
      </c>
      <c r="BO39" s="37" t="s">
        <v>20</v>
      </c>
      <c r="BP39" s="37" t="s">
        <v>21</v>
      </c>
      <c r="BQ39" s="38" t="s">
        <v>22</v>
      </c>
      <c r="BR39" s="39" t="s">
        <v>31</v>
      </c>
      <c r="BS39" s="40" t="s">
        <v>35</v>
      </c>
      <c r="BT39" s="41" t="s">
        <v>25</v>
      </c>
      <c r="BV39" s="42" t="s">
        <v>32</v>
      </c>
    </row>
    <row r="40" spans="1:74" ht="13.5" thickBot="1">
      <c r="A40" s="34" t="s">
        <v>0</v>
      </c>
      <c r="B40" s="107" t="s">
        <v>1</v>
      </c>
      <c r="C40" s="45" t="s">
        <v>2</v>
      </c>
      <c r="D40" s="46" t="s">
        <v>3</v>
      </c>
      <c r="E40" s="46" t="s">
        <v>4</v>
      </c>
      <c r="F40" s="46" t="s">
        <v>5</v>
      </c>
      <c r="G40" s="46" t="s">
        <v>6</v>
      </c>
      <c r="H40" s="46" t="s">
        <v>7</v>
      </c>
      <c r="I40" s="46" t="s">
        <v>8</v>
      </c>
      <c r="J40" s="46" t="s">
        <v>9</v>
      </c>
      <c r="K40" s="46" t="s">
        <v>10</v>
      </c>
      <c r="L40" s="47" t="s">
        <v>11</v>
      </c>
      <c r="M40" s="48" t="s">
        <v>2</v>
      </c>
      <c r="N40" s="49" t="s">
        <v>3</v>
      </c>
      <c r="O40" s="49" t="s">
        <v>4</v>
      </c>
      <c r="P40" s="49" t="s">
        <v>5</v>
      </c>
      <c r="Q40" s="49" t="s">
        <v>6</v>
      </c>
      <c r="R40" s="49" t="s">
        <v>7</v>
      </c>
      <c r="S40" s="49" t="s">
        <v>8</v>
      </c>
      <c r="T40" s="49" t="s">
        <v>9</v>
      </c>
      <c r="U40" s="49" t="s">
        <v>10</v>
      </c>
      <c r="V40" s="50" t="s">
        <v>12</v>
      </c>
      <c r="W40" s="51" t="s">
        <v>2</v>
      </c>
      <c r="X40" s="52" t="s">
        <v>3</v>
      </c>
      <c r="Y40" s="52" t="s">
        <v>4</v>
      </c>
      <c r="Z40" s="52" t="s">
        <v>5</v>
      </c>
      <c r="AA40" s="52" t="s">
        <v>6</v>
      </c>
      <c r="AB40" s="52" t="s">
        <v>7</v>
      </c>
      <c r="AC40" s="52" t="s">
        <v>8</v>
      </c>
      <c r="AD40" s="52" t="s">
        <v>9</v>
      </c>
      <c r="AE40" s="52" t="s">
        <v>10</v>
      </c>
      <c r="AF40" s="53" t="s">
        <v>13</v>
      </c>
      <c r="AG40" s="54" t="s">
        <v>2</v>
      </c>
      <c r="AH40" s="55" t="s">
        <v>3</v>
      </c>
      <c r="AI40" s="55" t="s">
        <v>4</v>
      </c>
      <c r="AJ40" s="55" t="s">
        <v>5</v>
      </c>
      <c r="AK40" s="55" t="s">
        <v>6</v>
      </c>
      <c r="AL40" s="55" t="s">
        <v>7</v>
      </c>
      <c r="AM40" s="55" t="s">
        <v>8</v>
      </c>
      <c r="AN40" s="55" t="s">
        <v>9</v>
      </c>
      <c r="AO40" s="55" t="s">
        <v>10</v>
      </c>
      <c r="AP40" s="56" t="s">
        <v>14</v>
      </c>
      <c r="AQ40" s="57" t="s">
        <v>2</v>
      </c>
      <c r="AR40" s="58" t="s">
        <v>3</v>
      </c>
      <c r="AS40" s="58" t="s">
        <v>4</v>
      </c>
      <c r="AT40" s="58" t="s">
        <v>5</v>
      </c>
      <c r="AU40" s="58" t="s">
        <v>6</v>
      </c>
      <c r="AV40" s="58" t="s">
        <v>7</v>
      </c>
      <c r="AW40" s="58" t="s">
        <v>8</v>
      </c>
      <c r="AX40" s="58" t="s">
        <v>9</v>
      </c>
      <c r="AY40" s="58" t="s">
        <v>10</v>
      </c>
      <c r="AZ40" s="59" t="s">
        <v>15</v>
      </c>
      <c r="BA40" s="60" t="s">
        <v>2</v>
      </c>
      <c r="BB40" s="61" t="s">
        <v>3</v>
      </c>
      <c r="BC40" s="61" t="s">
        <v>4</v>
      </c>
      <c r="BD40" s="61" t="s">
        <v>5</v>
      </c>
      <c r="BE40" s="61" t="s">
        <v>6</v>
      </c>
      <c r="BF40" s="61" t="s">
        <v>7</v>
      </c>
      <c r="BG40" s="61" t="s">
        <v>8</v>
      </c>
      <c r="BH40" s="61" t="s">
        <v>9</v>
      </c>
      <c r="BI40" s="61" t="s">
        <v>10</v>
      </c>
      <c r="BJ40" s="62" t="s">
        <v>16</v>
      </c>
      <c r="BK40" s="26"/>
      <c r="BL40" s="108">
        <f>(SMALL((L41:L43),1))</f>
        <v>58.29</v>
      </c>
      <c r="BM40" s="109">
        <f>(SMALL((V41:V43),1))</f>
        <v>30.47</v>
      </c>
      <c r="BN40" s="109">
        <f>(SMALL((AF41:AF43),1))</f>
        <v>66.35</v>
      </c>
      <c r="BO40" s="109">
        <f>(SMALL((AP41:AP43),1))</f>
        <v>31.48</v>
      </c>
      <c r="BP40" s="109">
        <f>(SMALL((AZ41:AZ43),1))</f>
        <v>63.31</v>
      </c>
      <c r="BQ40" s="110">
        <f>(SMALL((BJ41:BJ43),1))</f>
        <v>49.26</v>
      </c>
      <c r="BR40" s="111" t="s">
        <v>33</v>
      </c>
      <c r="BS40" s="112">
        <f>((100/(LARGE(BR41:BR43,1))))/100</f>
        <v>0.16666666666666669</v>
      </c>
      <c r="BT40" s="113" t="s">
        <v>36</v>
      </c>
      <c r="BV40" s="69" t="s">
        <v>34</v>
      </c>
    </row>
    <row r="41" spans="1:74" ht="12.75">
      <c r="A41" s="77">
        <v>105</v>
      </c>
      <c r="B41" s="127" t="s">
        <v>70</v>
      </c>
      <c r="C41" s="79">
        <v>53.29</v>
      </c>
      <c r="D41" s="80"/>
      <c r="E41" s="80">
        <v>11</v>
      </c>
      <c r="F41" s="80">
        <v>5</v>
      </c>
      <c r="G41" s="80"/>
      <c r="H41" s="80"/>
      <c r="I41" s="80"/>
      <c r="J41" s="80"/>
      <c r="K41" s="80"/>
      <c r="L41" s="120">
        <f>C41+F41*1+G41*2+H41*5+I41*10+J41*10+K41*3</f>
        <v>58.29</v>
      </c>
      <c r="M41" s="82">
        <v>27.47</v>
      </c>
      <c r="N41" s="83"/>
      <c r="O41" s="83">
        <v>11</v>
      </c>
      <c r="P41" s="83">
        <v>3</v>
      </c>
      <c r="Q41" s="83"/>
      <c r="R41" s="83"/>
      <c r="S41" s="83"/>
      <c r="T41" s="83"/>
      <c r="U41" s="83"/>
      <c r="V41" s="84">
        <f>M41+P41*1+Q41*2+R41*5+S41*10+T41*10+U41*3</f>
        <v>30.47</v>
      </c>
      <c r="W41" s="121">
        <v>60.35</v>
      </c>
      <c r="X41" s="86"/>
      <c r="Y41" s="86">
        <v>13</v>
      </c>
      <c r="Z41" s="86">
        <v>4</v>
      </c>
      <c r="AA41" s="86">
        <v>1</v>
      </c>
      <c r="AB41" s="86"/>
      <c r="AC41" s="86"/>
      <c r="AD41" s="86"/>
      <c r="AE41" s="86"/>
      <c r="AF41" s="122">
        <f>W41+Z41*1+AA41*2+AB41*5+AC41*10+AD41*10+AE41*3</f>
        <v>66.35</v>
      </c>
      <c r="AG41" s="88">
        <v>30.48</v>
      </c>
      <c r="AH41" s="89"/>
      <c r="AI41" s="89">
        <v>13</v>
      </c>
      <c r="AJ41" s="89">
        <v>1</v>
      </c>
      <c r="AK41" s="89"/>
      <c r="AL41" s="89"/>
      <c r="AM41" s="89"/>
      <c r="AN41" s="89"/>
      <c r="AO41" s="89"/>
      <c r="AP41" s="90">
        <f>AG41+AJ41*1+AK41*2+AL41*5+AM41*10+AN41*10+AO41*3</f>
        <v>31.48</v>
      </c>
      <c r="AQ41" s="123">
        <v>57.31</v>
      </c>
      <c r="AR41" s="92">
        <v>6</v>
      </c>
      <c r="AS41" s="92">
        <v>2</v>
      </c>
      <c r="AT41" s="92">
        <v>6</v>
      </c>
      <c r="AU41" s="92"/>
      <c r="AV41" s="92"/>
      <c r="AW41" s="92"/>
      <c r="AX41" s="92"/>
      <c r="AY41" s="92"/>
      <c r="AZ41" s="93">
        <f>AQ41+AT41*1+AU41*2+AV41*5+AW41*10+AX41*10+AY41*3</f>
        <v>63.31</v>
      </c>
      <c r="BA41" s="94">
        <v>45.26</v>
      </c>
      <c r="BB41" s="95">
        <v>5</v>
      </c>
      <c r="BC41" s="95">
        <v>4</v>
      </c>
      <c r="BD41" s="95">
        <v>4</v>
      </c>
      <c r="BE41" s="95"/>
      <c r="BF41" s="95"/>
      <c r="BG41" s="95"/>
      <c r="BH41" s="95"/>
      <c r="BI41" s="95"/>
      <c r="BJ41" s="96">
        <f>BA41+BD41*1+BE41*2+BF41*5+BG41*10+BH41*10+BI41*3</f>
        <v>49.26</v>
      </c>
      <c r="BK41" s="70"/>
      <c r="BL41" s="114">
        <f>$BL$40/L41</f>
        <v>1</v>
      </c>
      <c r="BM41" s="115">
        <f>$BM$40/V41</f>
        <v>1</v>
      </c>
      <c r="BN41" s="115">
        <f>$BN$40/AF41</f>
        <v>1</v>
      </c>
      <c r="BO41" s="115">
        <f>$BO$40/AP41</f>
        <v>1</v>
      </c>
      <c r="BP41" s="115">
        <f>$BP$40/AZ41</f>
        <v>1</v>
      </c>
      <c r="BQ41" s="116">
        <f>$BQ$40/BJ41</f>
        <v>1</v>
      </c>
      <c r="BR41" s="117">
        <f>(SUM(BL41:BQ41))</f>
        <v>6</v>
      </c>
      <c r="BS41" s="75">
        <f>($BS$40*BR41)</f>
        <v>1</v>
      </c>
      <c r="BT41" s="118">
        <f>(RANK(BS41,$BS$41:$BS$43))</f>
        <v>1</v>
      </c>
      <c r="BV41" s="119">
        <f aca="true" t="shared" si="16" ref="BV41:BV64">L41+V41+AF41+AP41+AZ41+BJ41</f>
        <v>299.15999999999997</v>
      </c>
    </row>
    <row r="42" spans="1:74" ht="12.75">
      <c r="A42" s="77">
        <v>106</v>
      </c>
      <c r="B42" s="127" t="s">
        <v>71</v>
      </c>
      <c r="C42" s="79">
        <v>82.69</v>
      </c>
      <c r="D42" s="80"/>
      <c r="E42" s="80">
        <v>14</v>
      </c>
      <c r="F42" s="80">
        <v>2</v>
      </c>
      <c r="G42" s="80"/>
      <c r="H42" s="80"/>
      <c r="I42" s="80"/>
      <c r="J42" s="80"/>
      <c r="K42" s="80"/>
      <c r="L42" s="120">
        <f>C42+F42*1+G42*2+H42*5+I42*10+J42*10+K42*3</f>
        <v>84.69</v>
      </c>
      <c r="M42" s="82">
        <v>32.57</v>
      </c>
      <c r="N42" s="83"/>
      <c r="O42" s="83">
        <v>13</v>
      </c>
      <c r="P42" s="83">
        <v>1</v>
      </c>
      <c r="Q42" s="83"/>
      <c r="R42" s="83"/>
      <c r="S42" s="83"/>
      <c r="T42" s="83"/>
      <c r="U42" s="83"/>
      <c r="V42" s="84">
        <f>M42+P42*1+Q42*2+R42*5+S42*10+T42*10+U42*3</f>
        <v>33.57</v>
      </c>
      <c r="W42" s="121">
        <v>75.15</v>
      </c>
      <c r="X42" s="86"/>
      <c r="Y42" s="86">
        <v>17</v>
      </c>
      <c r="Z42" s="86"/>
      <c r="AA42" s="86">
        <v>1</v>
      </c>
      <c r="AB42" s="86"/>
      <c r="AC42" s="86"/>
      <c r="AD42" s="86"/>
      <c r="AE42" s="86"/>
      <c r="AF42" s="122">
        <f>W42+Z42*1+AA42*2+AB42*5+AC42*10+AD42*10+AE42*3</f>
        <v>77.15</v>
      </c>
      <c r="AG42" s="88">
        <v>30.36</v>
      </c>
      <c r="AH42" s="89"/>
      <c r="AI42" s="89">
        <v>10</v>
      </c>
      <c r="AJ42" s="89">
        <v>3</v>
      </c>
      <c r="AK42" s="89">
        <v>1</v>
      </c>
      <c r="AL42" s="89"/>
      <c r="AM42" s="89"/>
      <c r="AN42" s="89"/>
      <c r="AO42" s="89"/>
      <c r="AP42" s="90">
        <f>AG42+AJ42*1+AK42*2+AL42*5+AM42*10+AN42*10+AO42*3</f>
        <v>35.36</v>
      </c>
      <c r="AQ42" s="123">
        <v>75.41</v>
      </c>
      <c r="AR42" s="92">
        <v>6</v>
      </c>
      <c r="AS42" s="92">
        <v>4</v>
      </c>
      <c r="AT42" s="92">
        <v>3</v>
      </c>
      <c r="AU42" s="92">
        <v>1</v>
      </c>
      <c r="AV42" s="92"/>
      <c r="AW42" s="92"/>
      <c r="AX42" s="92"/>
      <c r="AY42" s="92">
        <v>1</v>
      </c>
      <c r="AZ42" s="93">
        <f>AQ42+AT42*1+AU42*2+AV42*5+AW42*10+AX42*10+AY42*3</f>
        <v>83.41</v>
      </c>
      <c r="BA42" s="94">
        <v>65.16</v>
      </c>
      <c r="BB42" s="95">
        <v>5</v>
      </c>
      <c r="BC42" s="95">
        <v>3</v>
      </c>
      <c r="BD42" s="95">
        <v>5</v>
      </c>
      <c r="BE42" s="95"/>
      <c r="BF42" s="95"/>
      <c r="BG42" s="95"/>
      <c r="BH42" s="95"/>
      <c r="BI42" s="95"/>
      <c r="BJ42" s="96">
        <f>BA42+BD42*1+BE42*2+BF42*5+BG42*10+BH42*10+BI42*3</f>
        <v>70.16</v>
      </c>
      <c r="BK42" s="70"/>
      <c r="BL42" s="97">
        <f>$BL$40/L42</f>
        <v>0.6882748848742473</v>
      </c>
      <c r="BM42" s="98">
        <f>$BM$40/V42</f>
        <v>0.9076556449210604</v>
      </c>
      <c r="BN42" s="98">
        <f>$BN$40/AF42</f>
        <v>0.8600129617627996</v>
      </c>
      <c r="BO42" s="98">
        <f>$BO$40/AP42</f>
        <v>0.8902714932126697</v>
      </c>
      <c r="BP42" s="98">
        <f>$BP$40/AZ42</f>
        <v>0.7590217000359669</v>
      </c>
      <c r="BQ42" s="99">
        <f>$BQ$40/BJ42</f>
        <v>0.7021094640820981</v>
      </c>
      <c r="BR42" s="124">
        <f>(SUM(BL42:BQ42))</f>
        <v>4.8073461488888425</v>
      </c>
      <c r="BS42" s="101">
        <f>($BS$40*BR42)</f>
        <v>0.8012243581481405</v>
      </c>
      <c r="BT42" s="125">
        <f>(RANK(BS42,$BS$41:$BS$43))</f>
        <v>2</v>
      </c>
      <c r="BV42" s="103">
        <f t="shared" si="16"/>
        <v>384.3399999999999</v>
      </c>
    </row>
    <row r="43" spans="1:74" ht="12.75">
      <c r="A43" s="77">
        <v>103</v>
      </c>
      <c r="B43" s="128" t="s">
        <v>72</v>
      </c>
      <c r="C43" s="79">
        <v>59.85</v>
      </c>
      <c r="D43" s="80"/>
      <c r="E43" s="80">
        <v>14</v>
      </c>
      <c r="F43" s="80">
        <v>2</v>
      </c>
      <c r="G43" s="80"/>
      <c r="H43" s="80"/>
      <c r="I43" s="80"/>
      <c r="J43" s="80"/>
      <c r="K43" s="80"/>
      <c r="L43" s="120">
        <f>C43+F43*1+G43*2+H43*5+I43*10+J43*10+K43*3</f>
        <v>61.85</v>
      </c>
      <c r="M43" s="82">
        <v>54.14</v>
      </c>
      <c r="N43" s="83"/>
      <c r="O43" s="83">
        <v>12</v>
      </c>
      <c r="P43" s="83">
        <v>2</v>
      </c>
      <c r="Q43" s="83"/>
      <c r="R43" s="83"/>
      <c r="S43" s="83"/>
      <c r="T43" s="83"/>
      <c r="U43" s="83"/>
      <c r="V43" s="84">
        <f>M43+P43*1+Q43*2+R43*5+S43*10+T43*10+U43*3</f>
        <v>56.14</v>
      </c>
      <c r="W43" s="121">
        <v>87.12</v>
      </c>
      <c r="X43" s="86"/>
      <c r="Y43" s="86">
        <v>13</v>
      </c>
      <c r="Z43" s="86">
        <v>4</v>
      </c>
      <c r="AA43" s="86">
        <v>1</v>
      </c>
      <c r="AB43" s="86"/>
      <c r="AC43" s="86"/>
      <c r="AD43" s="86"/>
      <c r="AE43" s="86"/>
      <c r="AF43" s="122">
        <f>W43+Z43*1+AA43*2+AB43*5+AC43*10+AD43*10+AE43*3</f>
        <v>93.12</v>
      </c>
      <c r="AG43" s="88">
        <v>39.05</v>
      </c>
      <c r="AH43" s="89"/>
      <c r="AI43" s="89">
        <v>8</v>
      </c>
      <c r="AJ43" s="89">
        <v>6</v>
      </c>
      <c r="AK43" s="89"/>
      <c r="AL43" s="89"/>
      <c r="AM43" s="89"/>
      <c r="AN43" s="89"/>
      <c r="AO43" s="89"/>
      <c r="AP43" s="90">
        <f>AG43+AJ43*1+AK43*2+AL43*5+AM43*10+AN43*10+AO43*3</f>
        <v>45.05</v>
      </c>
      <c r="AQ43" s="123">
        <v>126.27</v>
      </c>
      <c r="AR43" s="92">
        <v>5</v>
      </c>
      <c r="AS43" s="92">
        <v>1</v>
      </c>
      <c r="AT43" s="92">
        <v>3</v>
      </c>
      <c r="AU43" s="92"/>
      <c r="AV43" s="92">
        <v>4</v>
      </c>
      <c r="AW43" s="92">
        <v>1</v>
      </c>
      <c r="AX43" s="92"/>
      <c r="AY43" s="92"/>
      <c r="AZ43" s="93">
        <f>AQ43+AT43*1+AU43*2+AV43*5+AW43*10+AX43*10+AY43*3</f>
        <v>159.26999999999998</v>
      </c>
      <c r="BA43" s="94">
        <v>81.85</v>
      </c>
      <c r="BB43" s="95">
        <v>5</v>
      </c>
      <c r="BC43" s="95">
        <v>4</v>
      </c>
      <c r="BD43" s="95">
        <v>3</v>
      </c>
      <c r="BE43" s="95">
        <v>1</v>
      </c>
      <c r="BF43" s="95"/>
      <c r="BG43" s="95"/>
      <c r="BH43" s="95"/>
      <c r="BI43" s="95"/>
      <c r="BJ43" s="96">
        <f>BA43+BD43*1+BE43*2+BF43*5+BG43*10+BH43*10+BI43*3</f>
        <v>86.85</v>
      </c>
      <c r="BK43" s="70"/>
      <c r="BL43" s="97">
        <f>$BL$40/L43</f>
        <v>0.9424413904607922</v>
      </c>
      <c r="BM43" s="98">
        <f>$BM$40/V43</f>
        <v>0.5427502671891699</v>
      </c>
      <c r="BN43" s="98">
        <f>$BN$40/AF43</f>
        <v>0.7125214776632302</v>
      </c>
      <c r="BO43" s="98">
        <f>$BO$40/AP43</f>
        <v>0.6987791342952275</v>
      </c>
      <c r="BP43" s="98">
        <f>$BP$40/AZ43</f>
        <v>0.39750109876310674</v>
      </c>
      <c r="BQ43" s="99">
        <f>$BQ$40/BJ43</f>
        <v>0.5671848013816926</v>
      </c>
      <c r="BR43" s="124">
        <f>(SUM(BL43:BQ43))</f>
        <v>3.861178169753219</v>
      </c>
      <c r="BS43" s="101">
        <f>($BS$40*BR43)</f>
        <v>0.6435296949588699</v>
      </c>
      <c r="BT43" s="125">
        <f>(RANK(BS43,$BS$41:$BS$43))</f>
        <v>3</v>
      </c>
      <c r="BV43" s="103">
        <f t="shared" si="16"/>
        <v>502.28</v>
      </c>
    </row>
    <row r="44" spans="63:72" ht="13.5" thickBot="1">
      <c r="BK44" s="31"/>
      <c r="BS44" s="105"/>
      <c r="BT44" s="105"/>
    </row>
    <row r="45" spans="1:74" ht="12.75" customHeight="1" thickBot="1">
      <c r="A45" s="106"/>
      <c r="B45" s="4" t="s">
        <v>73</v>
      </c>
      <c r="C45" s="129">
        <v>1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30">
        <v>2</v>
      </c>
      <c r="N45" s="130"/>
      <c r="O45" s="130"/>
      <c r="P45" s="130"/>
      <c r="Q45" s="130"/>
      <c r="R45" s="130"/>
      <c r="S45" s="130"/>
      <c r="T45" s="130"/>
      <c r="U45" s="130"/>
      <c r="V45" s="130"/>
      <c r="W45" s="131">
        <v>3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2">
        <v>4</v>
      </c>
      <c r="AH45" s="132"/>
      <c r="AI45" s="132"/>
      <c r="AJ45" s="132"/>
      <c r="AK45" s="132"/>
      <c r="AL45" s="132"/>
      <c r="AM45" s="132"/>
      <c r="AN45" s="132"/>
      <c r="AO45" s="132"/>
      <c r="AP45" s="132"/>
      <c r="AQ45" s="133">
        <v>5</v>
      </c>
      <c r="AR45" s="133"/>
      <c r="AS45" s="133"/>
      <c r="AT45" s="133"/>
      <c r="AU45" s="133"/>
      <c r="AV45" s="133"/>
      <c r="AW45" s="133"/>
      <c r="AX45" s="133"/>
      <c r="AY45" s="133"/>
      <c r="AZ45" s="133"/>
      <c r="BA45" s="134">
        <v>6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5"/>
      <c r="BL45" s="36" t="s">
        <v>17</v>
      </c>
      <c r="BM45" s="37" t="s">
        <v>18</v>
      </c>
      <c r="BN45" s="37" t="s">
        <v>19</v>
      </c>
      <c r="BO45" s="37" t="s">
        <v>20</v>
      </c>
      <c r="BP45" s="37" t="s">
        <v>21</v>
      </c>
      <c r="BQ45" s="38" t="s">
        <v>22</v>
      </c>
      <c r="BR45" s="39" t="s">
        <v>31</v>
      </c>
      <c r="BS45" s="40" t="s">
        <v>35</v>
      </c>
      <c r="BT45" s="41" t="s">
        <v>25</v>
      </c>
      <c r="BV45" s="42" t="s">
        <v>32</v>
      </c>
    </row>
    <row r="46" spans="1:74" ht="13.5" thickBot="1">
      <c r="A46" s="34" t="s">
        <v>0</v>
      </c>
      <c r="B46" s="107" t="s">
        <v>1</v>
      </c>
      <c r="C46" s="45" t="s">
        <v>2</v>
      </c>
      <c r="D46" s="46" t="s">
        <v>3</v>
      </c>
      <c r="E46" s="46" t="s">
        <v>4</v>
      </c>
      <c r="F46" s="46" t="s">
        <v>5</v>
      </c>
      <c r="G46" s="46" t="s">
        <v>6</v>
      </c>
      <c r="H46" s="46" t="s">
        <v>7</v>
      </c>
      <c r="I46" s="46" t="s">
        <v>8</v>
      </c>
      <c r="J46" s="46" t="s">
        <v>9</v>
      </c>
      <c r="K46" s="46" t="s">
        <v>10</v>
      </c>
      <c r="L46" s="47" t="s">
        <v>11</v>
      </c>
      <c r="M46" s="48" t="s">
        <v>2</v>
      </c>
      <c r="N46" s="49" t="s">
        <v>3</v>
      </c>
      <c r="O46" s="49" t="s">
        <v>4</v>
      </c>
      <c r="P46" s="49" t="s">
        <v>5</v>
      </c>
      <c r="Q46" s="49" t="s">
        <v>6</v>
      </c>
      <c r="R46" s="49" t="s">
        <v>7</v>
      </c>
      <c r="S46" s="49" t="s">
        <v>8</v>
      </c>
      <c r="T46" s="49" t="s">
        <v>9</v>
      </c>
      <c r="U46" s="49" t="s">
        <v>10</v>
      </c>
      <c r="V46" s="50" t="s">
        <v>12</v>
      </c>
      <c r="W46" s="51" t="s">
        <v>2</v>
      </c>
      <c r="X46" s="52" t="s">
        <v>3</v>
      </c>
      <c r="Y46" s="52" t="s">
        <v>4</v>
      </c>
      <c r="Z46" s="52" t="s">
        <v>5</v>
      </c>
      <c r="AA46" s="52" t="s">
        <v>6</v>
      </c>
      <c r="AB46" s="52" t="s">
        <v>7</v>
      </c>
      <c r="AC46" s="52" t="s">
        <v>8</v>
      </c>
      <c r="AD46" s="52" t="s">
        <v>9</v>
      </c>
      <c r="AE46" s="52" t="s">
        <v>10</v>
      </c>
      <c r="AF46" s="53" t="s">
        <v>13</v>
      </c>
      <c r="AG46" s="54" t="s">
        <v>2</v>
      </c>
      <c r="AH46" s="55" t="s">
        <v>3</v>
      </c>
      <c r="AI46" s="55" t="s">
        <v>4</v>
      </c>
      <c r="AJ46" s="55" t="s">
        <v>5</v>
      </c>
      <c r="AK46" s="55" t="s">
        <v>6</v>
      </c>
      <c r="AL46" s="55" t="s">
        <v>7</v>
      </c>
      <c r="AM46" s="55" t="s">
        <v>8</v>
      </c>
      <c r="AN46" s="55" t="s">
        <v>9</v>
      </c>
      <c r="AO46" s="55" t="s">
        <v>10</v>
      </c>
      <c r="AP46" s="56" t="s">
        <v>14</v>
      </c>
      <c r="AQ46" s="57" t="s">
        <v>2</v>
      </c>
      <c r="AR46" s="58" t="s">
        <v>3</v>
      </c>
      <c r="AS46" s="58" t="s">
        <v>4</v>
      </c>
      <c r="AT46" s="58" t="s">
        <v>5</v>
      </c>
      <c r="AU46" s="58" t="s">
        <v>6</v>
      </c>
      <c r="AV46" s="58" t="s">
        <v>7</v>
      </c>
      <c r="AW46" s="58" t="s">
        <v>8</v>
      </c>
      <c r="AX46" s="58" t="s">
        <v>9</v>
      </c>
      <c r="AY46" s="58" t="s">
        <v>10</v>
      </c>
      <c r="AZ46" s="59" t="s">
        <v>15</v>
      </c>
      <c r="BA46" s="60" t="s">
        <v>2</v>
      </c>
      <c r="BB46" s="61" t="s">
        <v>3</v>
      </c>
      <c r="BC46" s="61" t="s">
        <v>4</v>
      </c>
      <c r="BD46" s="61" t="s">
        <v>5</v>
      </c>
      <c r="BE46" s="61" t="s">
        <v>6</v>
      </c>
      <c r="BF46" s="61" t="s">
        <v>7</v>
      </c>
      <c r="BG46" s="61" t="s">
        <v>8</v>
      </c>
      <c r="BH46" s="61" t="s">
        <v>9</v>
      </c>
      <c r="BI46" s="61" t="s">
        <v>10</v>
      </c>
      <c r="BJ46" s="62" t="s">
        <v>16</v>
      </c>
      <c r="BK46" s="26"/>
      <c r="BL46" s="108">
        <f>(SMALL((L47:L64),1))</f>
        <v>18.12</v>
      </c>
      <c r="BM46" s="109">
        <f>(SMALL((V47:V64),1))</f>
        <v>20.88</v>
      </c>
      <c r="BN46" s="109">
        <f>(SMALL((AF47:AF64),1))</f>
        <v>36.57</v>
      </c>
      <c r="BO46" s="109">
        <f>(SMALL((AP47:AP64),1))</f>
        <v>19.85</v>
      </c>
      <c r="BP46" s="109">
        <f>(SMALL((AZ47:AZ64),1))</f>
        <v>44.79</v>
      </c>
      <c r="BQ46" s="110">
        <f>(SMALL((BJ47:BJ64),1))</f>
        <v>23.7</v>
      </c>
      <c r="BR46" s="111" t="s">
        <v>33</v>
      </c>
      <c r="BS46" s="112">
        <f>((100/(LARGE(BR47:BR64,1))))/100</f>
        <v>0.20034693375356669</v>
      </c>
      <c r="BT46" s="113" t="s">
        <v>36</v>
      </c>
      <c r="BV46" s="69" t="s">
        <v>34</v>
      </c>
    </row>
    <row r="47" spans="1:74" ht="12.75">
      <c r="A47" s="77">
        <v>219</v>
      </c>
      <c r="B47" s="127" t="s">
        <v>74</v>
      </c>
      <c r="C47" s="79">
        <v>26.35</v>
      </c>
      <c r="D47" s="80"/>
      <c r="E47" s="80">
        <v>16</v>
      </c>
      <c r="F47" s="80"/>
      <c r="G47" s="80"/>
      <c r="H47" s="80"/>
      <c r="I47" s="80"/>
      <c r="J47" s="80"/>
      <c r="K47" s="80"/>
      <c r="L47" s="120">
        <f aca="true" t="shared" si="17" ref="L47:L64">C47+F47*1+G47*2+H47*5+I47*10+J47*10+K47*3</f>
        <v>26.35</v>
      </c>
      <c r="M47" s="82">
        <v>17.88</v>
      </c>
      <c r="N47" s="83"/>
      <c r="O47" s="83">
        <v>11</v>
      </c>
      <c r="P47" s="83">
        <v>3</v>
      </c>
      <c r="Q47" s="83"/>
      <c r="R47" s="83"/>
      <c r="S47" s="83"/>
      <c r="T47" s="83"/>
      <c r="U47" s="83"/>
      <c r="V47" s="84">
        <f aca="true" t="shared" si="18" ref="V47:V64">M47+P47*1+Q47*2+R47*5+S47*10+T47*10+U47*3</f>
        <v>20.88</v>
      </c>
      <c r="W47" s="121">
        <v>36.32</v>
      </c>
      <c r="X47" s="86"/>
      <c r="Y47" s="86">
        <v>10</v>
      </c>
      <c r="Z47" s="86">
        <v>8</v>
      </c>
      <c r="AA47" s="86"/>
      <c r="AB47" s="86"/>
      <c r="AC47" s="86"/>
      <c r="AD47" s="86"/>
      <c r="AE47" s="86"/>
      <c r="AF47" s="122">
        <f aca="true" t="shared" si="19" ref="AF47:AF64">W47+Z47*1+AA47*2+AB47*5+AC47*10+AD47*10+AE47*3</f>
        <v>44.32</v>
      </c>
      <c r="AG47" s="88">
        <v>19.54</v>
      </c>
      <c r="AH47" s="89"/>
      <c r="AI47" s="89">
        <v>12</v>
      </c>
      <c r="AJ47" s="89">
        <v>2</v>
      </c>
      <c r="AK47" s="89"/>
      <c r="AL47" s="89"/>
      <c r="AM47" s="89"/>
      <c r="AN47" s="89"/>
      <c r="AO47" s="89"/>
      <c r="AP47" s="90">
        <f aca="true" t="shared" si="20" ref="AP47:AP64">AG47+AJ47*1+AK47*2+AL47*5+AM47*10+AN47*10+AO47*3</f>
        <v>21.54</v>
      </c>
      <c r="AQ47" s="123">
        <v>48.66</v>
      </c>
      <c r="AR47" s="92">
        <v>6</v>
      </c>
      <c r="AS47" s="92">
        <v>3</v>
      </c>
      <c r="AT47" s="92">
        <v>2</v>
      </c>
      <c r="AU47" s="92">
        <v>3</v>
      </c>
      <c r="AV47" s="92"/>
      <c r="AW47" s="92"/>
      <c r="AX47" s="92"/>
      <c r="AY47" s="92"/>
      <c r="AZ47" s="93">
        <f aca="true" t="shared" si="21" ref="AZ47:AZ64">AQ47+AT47*1+AU47*2+AV47*5+AW47*10+AX47*10+AY47*3</f>
        <v>56.66</v>
      </c>
      <c r="BA47" s="94">
        <v>28.92</v>
      </c>
      <c r="BB47" s="95">
        <v>5</v>
      </c>
      <c r="BC47" s="95">
        <v>6</v>
      </c>
      <c r="BD47" s="95">
        <v>2</v>
      </c>
      <c r="BE47" s="95"/>
      <c r="BF47" s="95"/>
      <c r="BG47" s="95"/>
      <c r="BH47" s="95"/>
      <c r="BI47" s="95"/>
      <c r="BJ47" s="96">
        <f aca="true" t="shared" si="22" ref="BJ47:BJ64">BA47+BD47*1+BE47*2+BF47*5+BG47*10+BH47*10+BI47*3</f>
        <v>30.92</v>
      </c>
      <c r="BK47" s="70"/>
      <c r="BL47" s="114">
        <f aca="true" t="shared" si="23" ref="BL47:BL64">$BL$46/L47</f>
        <v>0.6876660341555977</v>
      </c>
      <c r="BM47" s="115">
        <f aca="true" t="shared" si="24" ref="BM47:BM64">$BM$46/V47</f>
        <v>1</v>
      </c>
      <c r="BN47" s="115">
        <f aca="true" t="shared" si="25" ref="BN47:BN64">$BN$46/AF47</f>
        <v>0.8251353790613718</v>
      </c>
      <c r="BO47" s="115">
        <f aca="true" t="shared" si="26" ref="BO47:BO64">$BO$46/AP47</f>
        <v>0.9215413184772517</v>
      </c>
      <c r="BP47" s="115">
        <f aca="true" t="shared" si="27" ref="BP47:BP64">$BP$46/AZ47</f>
        <v>0.7905047652665019</v>
      </c>
      <c r="BQ47" s="116">
        <f aca="true" t="shared" si="28" ref="BQ47:BQ64">$BQ$46/BJ47</f>
        <v>0.7664941785252263</v>
      </c>
      <c r="BR47" s="117">
        <f>(SUM(BL47:BQ47))</f>
        <v>4.991341675485949</v>
      </c>
      <c r="BS47" s="75">
        <f aca="true" t="shared" si="29" ref="BS47:BS64">($BS$46*BR47)</f>
        <v>1</v>
      </c>
      <c r="BT47" s="118">
        <f aca="true" t="shared" si="30" ref="BT47:BT64">(RANK(BS47,$BS$47:$BS$64))</f>
        <v>1</v>
      </c>
      <c r="BV47" s="119">
        <f t="shared" si="16"/>
        <v>200.67000000000002</v>
      </c>
    </row>
    <row r="48" spans="1:74" ht="12.75">
      <c r="A48" s="77">
        <v>223</v>
      </c>
      <c r="B48" s="127" t="s">
        <v>75</v>
      </c>
      <c r="C48" s="79">
        <v>31.31</v>
      </c>
      <c r="D48" s="80"/>
      <c r="E48" s="80">
        <v>16</v>
      </c>
      <c r="F48" s="80"/>
      <c r="G48" s="80"/>
      <c r="H48" s="80"/>
      <c r="I48" s="80"/>
      <c r="J48" s="80"/>
      <c r="K48" s="80"/>
      <c r="L48" s="120">
        <f t="shared" si="17"/>
        <v>31.31</v>
      </c>
      <c r="M48" s="82">
        <v>22.33</v>
      </c>
      <c r="N48" s="83"/>
      <c r="O48" s="83">
        <v>13</v>
      </c>
      <c r="P48" s="83">
        <v>1</v>
      </c>
      <c r="Q48" s="83"/>
      <c r="R48" s="83"/>
      <c r="S48" s="83"/>
      <c r="T48" s="83"/>
      <c r="U48" s="83"/>
      <c r="V48" s="84">
        <f t="shared" si="18"/>
        <v>23.33</v>
      </c>
      <c r="W48" s="121">
        <v>50.16</v>
      </c>
      <c r="X48" s="86"/>
      <c r="Y48" s="86">
        <v>16</v>
      </c>
      <c r="Z48" s="86">
        <v>2</v>
      </c>
      <c r="AA48" s="86"/>
      <c r="AB48" s="86"/>
      <c r="AC48" s="86"/>
      <c r="AD48" s="86">
        <v>1</v>
      </c>
      <c r="AE48" s="86">
        <v>2</v>
      </c>
      <c r="AF48" s="122">
        <f t="shared" si="19"/>
        <v>68.16</v>
      </c>
      <c r="AG48" s="88">
        <v>20.75</v>
      </c>
      <c r="AH48" s="89"/>
      <c r="AI48" s="89">
        <v>13</v>
      </c>
      <c r="AJ48" s="89">
        <v>1</v>
      </c>
      <c r="AK48" s="89"/>
      <c r="AL48" s="89"/>
      <c r="AM48" s="89"/>
      <c r="AN48" s="89"/>
      <c r="AO48" s="89"/>
      <c r="AP48" s="90">
        <f t="shared" si="20"/>
        <v>21.75</v>
      </c>
      <c r="AQ48" s="123">
        <v>41.79</v>
      </c>
      <c r="AR48" s="92">
        <v>6</v>
      </c>
      <c r="AS48" s="92">
        <v>5</v>
      </c>
      <c r="AT48" s="92">
        <v>3</v>
      </c>
      <c r="AU48" s="92"/>
      <c r="AV48" s="92"/>
      <c r="AW48" s="92"/>
      <c r="AX48" s="92"/>
      <c r="AY48" s="92"/>
      <c r="AZ48" s="93">
        <f t="shared" si="21"/>
        <v>44.79</v>
      </c>
      <c r="BA48" s="94">
        <v>22.72</v>
      </c>
      <c r="BB48" s="95">
        <v>5</v>
      </c>
      <c r="BC48" s="95">
        <v>7</v>
      </c>
      <c r="BD48" s="95">
        <v>1</v>
      </c>
      <c r="BE48" s="95"/>
      <c r="BF48" s="95"/>
      <c r="BG48" s="95"/>
      <c r="BH48" s="95"/>
      <c r="BI48" s="95"/>
      <c r="BJ48" s="96">
        <f t="shared" si="22"/>
        <v>23.72</v>
      </c>
      <c r="BK48" s="70"/>
      <c r="BL48" s="97">
        <f t="shared" si="23"/>
        <v>0.5787288406259982</v>
      </c>
      <c r="BM48" s="98">
        <f t="shared" si="24"/>
        <v>0.8949849978568367</v>
      </c>
      <c r="BN48" s="98">
        <f t="shared" si="25"/>
        <v>0.5365316901408451</v>
      </c>
      <c r="BO48" s="98">
        <f t="shared" si="26"/>
        <v>0.9126436781609196</v>
      </c>
      <c r="BP48" s="98">
        <f t="shared" si="27"/>
        <v>1</v>
      </c>
      <c r="BQ48" s="99">
        <f t="shared" si="28"/>
        <v>0.9991568296795953</v>
      </c>
      <c r="BR48" s="124">
        <f aca="true" t="shared" si="31" ref="BR48:BR64">(SUM(BL48:BQ48))</f>
        <v>4.922046036464194</v>
      </c>
      <c r="BS48" s="101">
        <f t="shared" si="29"/>
        <v>0.9861168311994974</v>
      </c>
      <c r="BT48" s="125">
        <f t="shared" si="30"/>
        <v>2</v>
      </c>
      <c r="BV48" s="103">
        <f t="shared" si="16"/>
        <v>213.06</v>
      </c>
    </row>
    <row r="49" spans="1:74" ht="12.75">
      <c r="A49" s="77">
        <v>222</v>
      </c>
      <c r="B49" s="128" t="s">
        <v>76</v>
      </c>
      <c r="C49" s="79">
        <v>22.95</v>
      </c>
      <c r="D49" s="80"/>
      <c r="E49" s="80">
        <v>9</v>
      </c>
      <c r="F49" s="80">
        <v>6</v>
      </c>
      <c r="G49" s="80">
        <v>1</v>
      </c>
      <c r="H49" s="80"/>
      <c r="I49" s="80"/>
      <c r="J49" s="80"/>
      <c r="K49" s="80"/>
      <c r="L49" s="120">
        <f t="shared" si="17"/>
        <v>30.95</v>
      </c>
      <c r="M49" s="82">
        <v>21.16</v>
      </c>
      <c r="N49" s="83"/>
      <c r="O49" s="83">
        <v>10</v>
      </c>
      <c r="P49" s="83">
        <v>4</v>
      </c>
      <c r="Q49" s="83"/>
      <c r="R49" s="83"/>
      <c r="S49" s="83"/>
      <c r="T49" s="83"/>
      <c r="U49" s="83"/>
      <c r="V49" s="84">
        <f t="shared" si="18"/>
        <v>25.16</v>
      </c>
      <c r="W49" s="121">
        <v>36.98</v>
      </c>
      <c r="X49" s="86"/>
      <c r="Y49" s="86">
        <v>11</v>
      </c>
      <c r="Z49" s="86">
        <v>5</v>
      </c>
      <c r="AA49" s="86"/>
      <c r="AB49" s="86">
        <v>2</v>
      </c>
      <c r="AC49" s="86"/>
      <c r="AD49" s="86"/>
      <c r="AE49" s="86"/>
      <c r="AF49" s="122">
        <f t="shared" si="19"/>
        <v>51.98</v>
      </c>
      <c r="AG49" s="88">
        <v>21.55</v>
      </c>
      <c r="AH49" s="89"/>
      <c r="AI49" s="89">
        <v>7</v>
      </c>
      <c r="AJ49" s="89">
        <v>6</v>
      </c>
      <c r="AK49" s="89">
        <v>1</v>
      </c>
      <c r="AL49" s="89"/>
      <c r="AM49" s="89"/>
      <c r="AN49" s="89"/>
      <c r="AO49" s="89"/>
      <c r="AP49" s="90">
        <f t="shared" si="20"/>
        <v>29.55</v>
      </c>
      <c r="AQ49" s="123">
        <v>41.23</v>
      </c>
      <c r="AR49" s="92">
        <v>6</v>
      </c>
      <c r="AS49" s="92">
        <v>4</v>
      </c>
      <c r="AT49" s="92">
        <v>4</v>
      </c>
      <c r="AU49" s="92"/>
      <c r="AV49" s="92"/>
      <c r="AW49" s="92"/>
      <c r="AX49" s="92"/>
      <c r="AY49" s="92"/>
      <c r="AZ49" s="93">
        <f t="shared" si="21"/>
        <v>45.23</v>
      </c>
      <c r="BA49" s="94">
        <v>19.7</v>
      </c>
      <c r="BB49" s="95">
        <v>5</v>
      </c>
      <c r="BC49" s="95">
        <v>5</v>
      </c>
      <c r="BD49" s="95">
        <v>2</v>
      </c>
      <c r="BE49" s="95">
        <v>1</v>
      </c>
      <c r="BF49" s="95"/>
      <c r="BG49" s="95"/>
      <c r="BH49" s="95"/>
      <c r="BI49" s="95"/>
      <c r="BJ49" s="96">
        <f t="shared" si="22"/>
        <v>23.7</v>
      </c>
      <c r="BK49" s="70"/>
      <c r="BL49" s="97">
        <f t="shared" si="23"/>
        <v>0.5854604200323102</v>
      </c>
      <c r="BM49" s="98">
        <f t="shared" si="24"/>
        <v>0.8298887122416534</v>
      </c>
      <c r="BN49" s="98">
        <f t="shared" si="25"/>
        <v>0.7035398230088497</v>
      </c>
      <c r="BO49" s="98">
        <f t="shared" si="26"/>
        <v>0.6717428087986463</v>
      </c>
      <c r="BP49" s="98">
        <f t="shared" si="27"/>
        <v>0.990271943400398</v>
      </c>
      <c r="BQ49" s="99">
        <f t="shared" si="28"/>
        <v>1</v>
      </c>
      <c r="BR49" s="124">
        <f t="shared" si="31"/>
        <v>4.780903707481858</v>
      </c>
      <c r="BS49" s="101">
        <f t="shared" si="29"/>
        <v>0.9578393983650493</v>
      </c>
      <c r="BT49" s="125">
        <f t="shared" si="30"/>
        <v>3</v>
      </c>
      <c r="BV49" s="103">
        <f t="shared" si="16"/>
        <v>206.57</v>
      </c>
    </row>
    <row r="50" spans="1:74" ht="12.75">
      <c r="A50" s="77">
        <v>211</v>
      </c>
      <c r="B50" s="127" t="s">
        <v>77</v>
      </c>
      <c r="C50" s="79">
        <v>28.29</v>
      </c>
      <c r="D50" s="80"/>
      <c r="E50" s="80">
        <v>15</v>
      </c>
      <c r="F50" s="80">
        <v>1</v>
      </c>
      <c r="G50" s="80"/>
      <c r="H50" s="80"/>
      <c r="I50" s="80"/>
      <c r="J50" s="80"/>
      <c r="K50" s="80"/>
      <c r="L50" s="120">
        <f t="shared" si="17"/>
        <v>29.29</v>
      </c>
      <c r="M50" s="82">
        <v>21.53</v>
      </c>
      <c r="N50" s="83"/>
      <c r="O50" s="83">
        <v>13</v>
      </c>
      <c r="P50" s="83">
        <v>1</v>
      </c>
      <c r="Q50" s="83"/>
      <c r="R50" s="83"/>
      <c r="S50" s="83"/>
      <c r="T50" s="83"/>
      <c r="U50" s="83"/>
      <c r="V50" s="84">
        <f t="shared" si="18"/>
        <v>22.53</v>
      </c>
      <c r="W50" s="121">
        <v>31.72</v>
      </c>
      <c r="X50" s="86"/>
      <c r="Y50" s="86">
        <v>8</v>
      </c>
      <c r="Z50" s="86">
        <v>9</v>
      </c>
      <c r="AA50" s="86">
        <v>1</v>
      </c>
      <c r="AB50" s="86"/>
      <c r="AC50" s="86"/>
      <c r="AD50" s="86"/>
      <c r="AE50" s="86"/>
      <c r="AF50" s="122">
        <f t="shared" si="19"/>
        <v>42.72</v>
      </c>
      <c r="AG50" s="88">
        <v>20.59</v>
      </c>
      <c r="AH50" s="89"/>
      <c r="AI50" s="89">
        <v>14</v>
      </c>
      <c r="AJ50" s="89"/>
      <c r="AK50" s="89"/>
      <c r="AL50" s="89"/>
      <c r="AM50" s="89"/>
      <c r="AN50" s="89"/>
      <c r="AO50" s="89"/>
      <c r="AP50" s="90">
        <f t="shared" si="20"/>
        <v>20.59</v>
      </c>
      <c r="AQ50" s="123">
        <v>58.71</v>
      </c>
      <c r="AR50" s="92">
        <v>6</v>
      </c>
      <c r="AS50" s="92">
        <v>6</v>
      </c>
      <c r="AT50" s="92">
        <v>2</v>
      </c>
      <c r="AU50" s="92"/>
      <c r="AV50" s="92"/>
      <c r="AW50" s="92"/>
      <c r="AX50" s="92"/>
      <c r="AY50" s="92"/>
      <c r="AZ50" s="93">
        <f t="shared" si="21"/>
        <v>60.71</v>
      </c>
      <c r="BA50" s="94">
        <v>38.01</v>
      </c>
      <c r="BB50" s="95">
        <v>5</v>
      </c>
      <c r="BC50" s="95">
        <v>6</v>
      </c>
      <c r="BD50" s="95">
        <v>2</v>
      </c>
      <c r="BE50" s="95"/>
      <c r="BF50" s="95"/>
      <c r="BG50" s="95"/>
      <c r="BH50" s="95"/>
      <c r="BI50" s="95"/>
      <c r="BJ50" s="96">
        <f t="shared" si="22"/>
        <v>40.01</v>
      </c>
      <c r="BK50" s="70"/>
      <c r="BL50" s="97">
        <f t="shared" si="23"/>
        <v>0.6186411744622738</v>
      </c>
      <c r="BM50" s="98">
        <f t="shared" si="24"/>
        <v>0.9267643142476697</v>
      </c>
      <c r="BN50" s="98">
        <f t="shared" si="25"/>
        <v>0.8560393258426967</v>
      </c>
      <c r="BO50" s="98">
        <f t="shared" si="26"/>
        <v>0.9640602234094221</v>
      </c>
      <c r="BP50" s="98">
        <f t="shared" si="27"/>
        <v>0.7377697249217592</v>
      </c>
      <c r="BQ50" s="99">
        <f t="shared" si="28"/>
        <v>0.5923519120219946</v>
      </c>
      <c r="BR50" s="124">
        <f t="shared" si="31"/>
        <v>4.6956266749058155</v>
      </c>
      <c r="BS50" s="101">
        <f t="shared" si="29"/>
        <v>0.940754406368836</v>
      </c>
      <c r="BT50" s="125">
        <f t="shared" si="30"/>
        <v>4</v>
      </c>
      <c r="BV50" s="103">
        <f t="shared" si="16"/>
        <v>215.85</v>
      </c>
    </row>
    <row r="51" spans="1:74" ht="12.75">
      <c r="A51" s="77">
        <v>217</v>
      </c>
      <c r="B51" s="127" t="s">
        <v>78</v>
      </c>
      <c r="C51" s="79">
        <v>28.7</v>
      </c>
      <c r="D51" s="80"/>
      <c r="E51" s="80">
        <v>12</v>
      </c>
      <c r="F51" s="80">
        <v>4</v>
      </c>
      <c r="G51" s="80"/>
      <c r="H51" s="80"/>
      <c r="I51" s="80"/>
      <c r="J51" s="80"/>
      <c r="K51" s="80"/>
      <c r="L51" s="120">
        <f t="shared" si="17"/>
        <v>32.7</v>
      </c>
      <c r="M51" s="82">
        <v>22.85</v>
      </c>
      <c r="N51" s="83"/>
      <c r="O51" s="83">
        <v>11</v>
      </c>
      <c r="P51" s="83">
        <v>3</v>
      </c>
      <c r="Q51" s="83"/>
      <c r="R51" s="83"/>
      <c r="S51" s="83"/>
      <c r="T51" s="83"/>
      <c r="U51" s="83"/>
      <c r="V51" s="84">
        <f t="shared" si="18"/>
        <v>25.85</v>
      </c>
      <c r="W51" s="121">
        <v>37.17</v>
      </c>
      <c r="X51" s="86"/>
      <c r="Y51" s="86">
        <v>15</v>
      </c>
      <c r="Z51" s="86">
        <v>3</v>
      </c>
      <c r="AA51" s="86"/>
      <c r="AB51" s="86"/>
      <c r="AC51" s="86"/>
      <c r="AD51" s="86"/>
      <c r="AE51" s="86"/>
      <c r="AF51" s="122">
        <f t="shared" si="19"/>
        <v>40.17</v>
      </c>
      <c r="AG51" s="88">
        <v>20.55</v>
      </c>
      <c r="AH51" s="89"/>
      <c r="AI51" s="89">
        <v>9</v>
      </c>
      <c r="AJ51" s="89">
        <v>5</v>
      </c>
      <c r="AK51" s="89"/>
      <c r="AL51" s="89"/>
      <c r="AM51" s="89"/>
      <c r="AN51" s="89"/>
      <c r="AO51" s="89"/>
      <c r="AP51" s="90">
        <f t="shared" si="20"/>
        <v>25.55</v>
      </c>
      <c r="AQ51" s="123">
        <v>55.28</v>
      </c>
      <c r="AR51" s="92">
        <v>6</v>
      </c>
      <c r="AS51" s="92">
        <v>4</v>
      </c>
      <c r="AT51" s="92">
        <v>4</v>
      </c>
      <c r="AU51" s="92"/>
      <c r="AV51" s="92"/>
      <c r="AW51" s="92"/>
      <c r="AX51" s="92"/>
      <c r="AY51" s="92"/>
      <c r="AZ51" s="93">
        <f t="shared" si="21"/>
        <v>59.28</v>
      </c>
      <c r="BA51" s="94">
        <v>24.77</v>
      </c>
      <c r="BB51" s="95">
        <v>5</v>
      </c>
      <c r="BC51" s="95">
        <v>4</v>
      </c>
      <c r="BD51" s="95">
        <v>4</v>
      </c>
      <c r="BE51" s="95"/>
      <c r="BF51" s="95"/>
      <c r="BG51" s="95"/>
      <c r="BH51" s="95"/>
      <c r="BI51" s="95"/>
      <c r="BJ51" s="96">
        <f t="shared" si="22"/>
        <v>28.77</v>
      </c>
      <c r="BK51" s="70"/>
      <c r="BL51" s="97">
        <f t="shared" si="23"/>
        <v>0.5541284403669725</v>
      </c>
      <c r="BM51" s="98">
        <f t="shared" si="24"/>
        <v>0.8077369439071566</v>
      </c>
      <c r="BN51" s="98">
        <f t="shared" si="25"/>
        <v>0.9103808812546677</v>
      </c>
      <c r="BO51" s="98">
        <f t="shared" si="26"/>
        <v>0.776908023483366</v>
      </c>
      <c r="BP51" s="98">
        <f t="shared" si="27"/>
        <v>0.7555668016194331</v>
      </c>
      <c r="BQ51" s="99">
        <f t="shared" si="28"/>
        <v>0.8237747653806048</v>
      </c>
      <c r="BR51" s="124">
        <f t="shared" si="31"/>
        <v>4.628495856012201</v>
      </c>
      <c r="BS51" s="101">
        <f t="shared" si="29"/>
        <v>0.9273049526431343</v>
      </c>
      <c r="BT51" s="125">
        <f t="shared" si="30"/>
        <v>5</v>
      </c>
      <c r="BV51" s="103">
        <f t="shared" si="16"/>
        <v>212.32000000000002</v>
      </c>
    </row>
    <row r="52" spans="1:74" ht="12.75">
      <c r="A52" s="77">
        <v>213</v>
      </c>
      <c r="B52" s="128" t="s">
        <v>79</v>
      </c>
      <c r="C52" s="79">
        <v>18.12</v>
      </c>
      <c r="D52" s="80"/>
      <c r="E52" s="80">
        <v>16</v>
      </c>
      <c r="F52" s="80"/>
      <c r="G52" s="80"/>
      <c r="H52" s="80"/>
      <c r="I52" s="80"/>
      <c r="J52" s="80"/>
      <c r="K52" s="80"/>
      <c r="L52" s="120">
        <f t="shared" si="17"/>
        <v>18.12</v>
      </c>
      <c r="M52" s="82">
        <v>19.4</v>
      </c>
      <c r="N52" s="83"/>
      <c r="O52" s="83">
        <v>9</v>
      </c>
      <c r="P52" s="83">
        <v>4</v>
      </c>
      <c r="Q52" s="83">
        <v>1</v>
      </c>
      <c r="R52" s="83"/>
      <c r="S52" s="83"/>
      <c r="T52" s="83"/>
      <c r="U52" s="83"/>
      <c r="V52" s="84">
        <f t="shared" si="18"/>
        <v>25.4</v>
      </c>
      <c r="W52" s="121">
        <v>30.57</v>
      </c>
      <c r="X52" s="86"/>
      <c r="Y52" s="86">
        <v>12</v>
      </c>
      <c r="Z52" s="86">
        <v>6</v>
      </c>
      <c r="AA52" s="86"/>
      <c r="AB52" s="86"/>
      <c r="AC52" s="86"/>
      <c r="AD52" s="86"/>
      <c r="AE52" s="86"/>
      <c r="AF52" s="122">
        <f t="shared" si="19"/>
        <v>36.57</v>
      </c>
      <c r="AG52" s="88">
        <v>16.85</v>
      </c>
      <c r="AH52" s="89"/>
      <c r="AI52" s="89">
        <v>12</v>
      </c>
      <c r="AJ52" s="89">
        <v>1</v>
      </c>
      <c r="AK52" s="89">
        <v>1</v>
      </c>
      <c r="AL52" s="89"/>
      <c r="AM52" s="89"/>
      <c r="AN52" s="89"/>
      <c r="AO52" s="89"/>
      <c r="AP52" s="90">
        <f t="shared" si="20"/>
        <v>19.85</v>
      </c>
      <c r="AQ52" s="123">
        <v>77.44</v>
      </c>
      <c r="AR52" s="92">
        <v>6</v>
      </c>
      <c r="AS52" s="92"/>
      <c r="AT52" s="92">
        <v>1</v>
      </c>
      <c r="AU52" s="92">
        <v>1</v>
      </c>
      <c r="AV52" s="92">
        <v>6</v>
      </c>
      <c r="AW52" s="92"/>
      <c r="AX52" s="92"/>
      <c r="AY52" s="92"/>
      <c r="AZ52" s="93">
        <f t="shared" si="21"/>
        <v>110.44</v>
      </c>
      <c r="BA52" s="94">
        <v>28.79</v>
      </c>
      <c r="BB52" s="95">
        <v>5</v>
      </c>
      <c r="BC52" s="95">
        <v>1</v>
      </c>
      <c r="BD52" s="95"/>
      <c r="BE52" s="95">
        <v>3</v>
      </c>
      <c r="BF52" s="95">
        <v>3</v>
      </c>
      <c r="BG52" s="95"/>
      <c r="BH52" s="95">
        <v>1</v>
      </c>
      <c r="BI52" s="95"/>
      <c r="BJ52" s="96">
        <f t="shared" si="22"/>
        <v>59.79</v>
      </c>
      <c r="BK52" s="70"/>
      <c r="BL52" s="97">
        <f t="shared" si="23"/>
        <v>1</v>
      </c>
      <c r="BM52" s="98">
        <f t="shared" si="24"/>
        <v>0.8220472440944881</v>
      </c>
      <c r="BN52" s="98">
        <f t="shared" si="25"/>
        <v>1</v>
      </c>
      <c r="BO52" s="98">
        <f t="shared" si="26"/>
        <v>1</v>
      </c>
      <c r="BP52" s="98">
        <f t="shared" si="27"/>
        <v>0.40555957986236874</v>
      </c>
      <c r="BQ52" s="99">
        <f t="shared" si="28"/>
        <v>0.39638735574510786</v>
      </c>
      <c r="BR52" s="124">
        <f t="shared" si="31"/>
        <v>4.623994179701965</v>
      </c>
      <c r="BS52" s="101">
        <f t="shared" si="29"/>
        <v>0.9264030555976275</v>
      </c>
      <c r="BT52" s="125">
        <f t="shared" si="30"/>
        <v>6</v>
      </c>
      <c r="BV52" s="103">
        <f t="shared" si="16"/>
        <v>270.17</v>
      </c>
    </row>
    <row r="53" spans="1:74" ht="12.75">
      <c r="A53" s="77">
        <v>215</v>
      </c>
      <c r="B53" s="127" t="s">
        <v>80</v>
      </c>
      <c r="C53" s="79">
        <v>26.25</v>
      </c>
      <c r="D53" s="80"/>
      <c r="E53" s="80">
        <v>12</v>
      </c>
      <c r="F53" s="80">
        <v>3</v>
      </c>
      <c r="G53" s="80">
        <v>1</v>
      </c>
      <c r="H53" s="80"/>
      <c r="I53" s="80"/>
      <c r="J53" s="80"/>
      <c r="K53" s="80">
        <v>2</v>
      </c>
      <c r="L53" s="120">
        <f t="shared" si="17"/>
        <v>37.25</v>
      </c>
      <c r="M53" s="82">
        <v>20.95</v>
      </c>
      <c r="N53" s="83"/>
      <c r="O53" s="83">
        <v>12</v>
      </c>
      <c r="P53" s="83">
        <v>2</v>
      </c>
      <c r="Q53" s="83"/>
      <c r="R53" s="83"/>
      <c r="S53" s="83"/>
      <c r="T53" s="83"/>
      <c r="U53" s="83"/>
      <c r="V53" s="84">
        <f t="shared" si="18"/>
        <v>22.95</v>
      </c>
      <c r="W53" s="121">
        <v>30.42</v>
      </c>
      <c r="X53" s="86"/>
      <c r="Y53" s="86">
        <v>12</v>
      </c>
      <c r="Z53" s="86">
        <v>5</v>
      </c>
      <c r="AA53" s="86">
        <v>1</v>
      </c>
      <c r="AB53" s="86"/>
      <c r="AC53" s="86"/>
      <c r="AD53" s="86"/>
      <c r="AE53" s="86"/>
      <c r="AF53" s="122">
        <f t="shared" si="19"/>
        <v>37.42</v>
      </c>
      <c r="AG53" s="88">
        <v>20.94</v>
      </c>
      <c r="AH53" s="89"/>
      <c r="AI53" s="89">
        <v>12</v>
      </c>
      <c r="AJ53" s="89">
        <v>2</v>
      </c>
      <c r="AK53" s="89"/>
      <c r="AL53" s="89"/>
      <c r="AM53" s="89"/>
      <c r="AN53" s="89"/>
      <c r="AO53" s="89"/>
      <c r="AP53" s="90">
        <f t="shared" si="20"/>
        <v>22.94</v>
      </c>
      <c r="AQ53" s="123">
        <v>44.71</v>
      </c>
      <c r="AR53" s="92">
        <v>6</v>
      </c>
      <c r="AS53" s="92">
        <v>1</v>
      </c>
      <c r="AT53" s="92">
        <v>1</v>
      </c>
      <c r="AU53" s="92"/>
      <c r="AV53" s="92">
        <v>6</v>
      </c>
      <c r="AW53" s="92"/>
      <c r="AX53" s="92"/>
      <c r="AY53" s="92">
        <v>2</v>
      </c>
      <c r="AZ53" s="93">
        <f t="shared" si="21"/>
        <v>81.71000000000001</v>
      </c>
      <c r="BA53" s="94">
        <v>25.7</v>
      </c>
      <c r="BB53" s="95">
        <v>5</v>
      </c>
      <c r="BC53" s="95">
        <v>6</v>
      </c>
      <c r="BD53" s="95">
        <v>1</v>
      </c>
      <c r="BE53" s="95">
        <v>1</v>
      </c>
      <c r="BF53" s="95"/>
      <c r="BG53" s="95"/>
      <c r="BH53" s="95"/>
      <c r="BI53" s="95"/>
      <c r="BJ53" s="96">
        <f t="shared" si="22"/>
        <v>28.7</v>
      </c>
      <c r="BK53" s="70"/>
      <c r="BL53" s="97">
        <f t="shared" si="23"/>
        <v>0.48644295302013424</v>
      </c>
      <c r="BM53" s="98">
        <f t="shared" si="24"/>
        <v>0.9098039215686274</v>
      </c>
      <c r="BN53" s="98">
        <f t="shared" si="25"/>
        <v>0.9772848743987173</v>
      </c>
      <c r="BO53" s="98">
        <f t="shared" si="26"/>
        <v>0.8653007846556234</v>
      </c>
      <c r="BP53" s="98">
        <f t="shared" si="27"/>
        <v>0.5481581201811283</v>
      </c>
      <c r="BQ53" s="99">
        <f t="shared" si="28"/>
        <v>0.8257839721254355</v>
      </c>
      <c r="BR53" s="124">
        <f t="shared" si="31"/>
        <v>4.612774625949666</v>
      </c>
      <c r="BS53" s="101">
        <f t="shared" si="29"/>
        <v>0.9241552524052712</v>
      </c>
      <c r="BT53" s="125">
        <f t="shared" si="30"/>
        <v>7</v>
      </c>
      <c r="BV53" s="103">
        <f t="shared" si="16"/>
        <v>230.97</v>
      </c>
    </row>
    <row r="54" spans="1:74" ht="12.75">
      <c r="A54" s="77">
        <v>214</v>
      </c>
      <c r="B54" s="127" t="s">
        <v>81</v>
      </c>
      <c r="C54" s="79">
        <v>24.26</v>
      </c>
      <c r="D54" s="80"/>
      <c r="E54" s="80">
        <v>11</v>
      </c>
      <c r="F54" s="80">
        <v>5</v>
      </c>
      <c r="G54" s="80"/>
      <c r="H54" s="80"/>
      <c r="I54" s="80"/>
      <c r="J54" s="80"/>
      <c r="K54" s="80"/>
      <c r="L54" s="120">
        <f t="shared" si="17"/>
        <v>29.26</v>
      </c>
      <c r="M54" s="82">
        <v>20.85</v>
      </c>
      <c r="N54" s="83"/>
      <c r="O54" s="83">
        <v>10</v>
      </c>
      <c r="P54" s="83">
        <v>4</v>
      </c>
      <c r="Q54" s="83"/>
      <c r="R54" s="83"/>
      <c r="S54" s="83"/>
      <c r="T54" s="83"/>
      <c r="U54" s="83"/>
      <c r="V54" s="84">
        <f t="shared" si="18"/>
        <v>24.85</v>
      </c>
      <c r="W54" s="121">
        <v>29.75</v>
      </c>
      <c r="X54" s="86"/>
      <c r="Y54" s="86">
        <v>9</v>
      </c>
      <c r="Z54" s="86">
        <v>8</v>
      </c>
      <c r="AA54" s="86">
        <v>1</v>
      </c>
      <c r="AB54" s="86"/>
      <c r="AC54" s="86"/>
      <c r="AD54" s="86"/>
      <c r="AE54" s="86"/>
      <c r="AF54" s="122">
        <f t="shared" si="19"/>
        <v>39.75</v>
      </c>
      <c r="AG54" s="88">
        <v>16.92</v>
      </c>
      <c r="AH54" s="89"/>
      <c r="AI54" s="89">
        <v>9</v>
      </c>
      <c r="AJ54" s="89">
        <v>3</v>
      </c>
      <c r="AK54" s="89">
        <v>2</v>
      </c>
      <c r="AL54" s="89"/>
      <c r="AM54" s="89"/>
      <c r="AN54" s="89"/>
      <c r="AO54" s="89"/>
      <c r="AP54" s="90">
        <f t="shared" si="20"/>
        <v>23.92</v>
      </c>
      <c r="AQ54" s="123">
        <v>45.16</v>
      </c>
      <c r="AR54" s="92">
        <v>6</v>
      </c>
      <c r="AS54" s="92">
        <v>3</v>
      </c>
      <c r="AT54" s="92">
        <v>2</v>
      </c>
      <c r="AU54" s="92"/>
      <c r="AV54" s="92">
        <v>3</v>
      </c>
      <c r="AW54" s="92"/>
      <c r="AX54" s="92"/>
      <c r="AY54" s="92"/>
      <c r="AZ54" s="93">
        <f t="shared" si="21"/>
        <v>62.16</v>
      </c>
      <c r="BA54" s="94">
        <v>35.81</v>
      </c>
      <c r="BB54" s="95">
        <v>5</v>
      </c>
      <c r="BC54" s="95">
        <v>3</v>
      </c>
      <c r="BD54" s="95">
        <v>3</v>
      </c>
      <c r="BE54" s="95">
        <v>2</v>
      </c>
      <c r="BF54" s="95"/>
      <c r="BG54" s="95"/>
      <c r="BH54" s="95"/>
      <c r="BI54" s="95"/>
      <c r="BJ54" s="96">
        <f t="shared" si="22"/>
        <v>42.81</v>
      </c>
      <c r="BK54" s="70"/>
      <c r="BL54" s="97">
        <f t="shared" si="23"/>
        <v>0.6192754613807245</v>
      </c>
      <c r="BM54" s="98">
        <f t="shared" si="24"/>
        <v>0.8402414486921528</v>
      </c>
      <c r="BN54" s="98">
        <f t="shared" si="25"/>
        <v>0.92</v>
      </c>
      <c r="BO54" s="98">
        <f t="shared" si="26"/>
        <v>0.8298494983277592</v>
      </c>
      <c r="BP54" s="98">
        <f t="shared" si="27"/>
        <v>0.7205598455598455</v>
      </c>
      <c r="BQ54" s="99">
        <f t="shared" si="28"/>
        <v>0.5536089698668535</v>
      </c>
      <c r="BR54" s="124">
        <f t="shared" si="31"/>
        <v>4.483535223827335</v>
      </c>
      <c r="BS54" s="101">
        <f t="shared" si="29"/>
        <v>0.8982625344699179</v>
      </c>
      <c r="BT54" s="125">
        <f t="shared" si="30"/>
        <v>8</v>
      </c>
      <c r="BV54" s="103">
        <f t="shared" si="16"/>
        <v>222.75</v>
      </c>
    </row>
    <row r="55" spans="1:74" ht="12.75">
      <c r="A55" s="77">
        <v>217</v>
      </c>
      <c r="B55" s="127" t="s">
        <v>82</v>
      </c>
      <c r="C55" s="79">
        <v>49.97</v>
      </c>
      <c r="D55" s="80"/>
      <c r="E55" s="80">
        <v>14</v>
      </c>
      <c r="F55" s="80">
        <v>1</v>
      </c>
      <c r="G55" s="80"/>
      <c r="H55" s="80">
        <v>1</v>
      </c>
      <c r="I55" s="80"/>
      <c r="J55" s="80"/>
      <c r="K55" s="80"/>
      <c r="L55" s="120">
        <f t="shared" si="17"/>
        <v>55.97</v>
      </c>
      <c r="M55" s="82">
        <v>30.67</v>
      </c>
      <c r="N55" s="83"/>
      <c r="O55" s="83">
        <v>12</v>
      </c>
      <c r="P55" s="83">
        <v>2</v>
      </c>
      <c r="Q55" s="83"/>
      <c r="R55" s="83"/>
      <c r="S55" s="83"/>
      <c r="T55" s="83"/>
      <c r="U55" s="83"/>
      <c r="V55" s="84">
        <f t="shared" si="18"/>
        <v>32.67</v>
      </c>
      <c r="W55" s="121">
        <v>43.54</v>
      </c>
      <c r="X55" s="86"/>
      <c r="Y55" s="86">
        <v>14</v>
      </c>
      <c r="Z55" s="86">
        <v>4</v>
      </c>
      <c r="AA55" s="86"/>
      <c r="AB55" s="86"/>
      <c r="AC55" s="86"/>
      <c r="AD55" s="86"/>
      <c r="AE55" s="86"/>
      <c r="AF55" s="122">
        <f t="shared" si="19"/>
        <v>47.54</v>
      </c>
      <c r="AG55" s="88">
        <v>25.23</v>
      </c>
      <c r="AH55" s="89"/>
      <c r="AI55" s="89">
        <v>14</v>
      </c>
      <c r="AJ55" s="89"/>
      <c r="AK55" s="89"/>
      <c r="AL55" s="89"/>
      <c r="AM55" s="89"/>
      <c r="AN55" s="89"/>
      <c r="AO55" s="89"/>
      <c r="AP55" s="90">
        <f t="shared" si="20"/>
        <v>25.23</v>
      </c>
      <c r="AQ55" s="123">
        <v>46.45</v>
      </c>
      <c r="AR55" s="92">
        <v>6</v>
      </c>
      <c r="AS55" s="92">
        <v>3</v>
      </c>
      <c r="AT55" s="92">
        <v>4</v>
      </c>
      <c r="AU55" s="92">
        <v>1</v>
      </c>
      <c r="AV55" s="92"/>
      <c r="AW55" s="92"/>
      <c r="AX55" s="92"/>
      <c r="AY55" s="92"/>
      <c r="AZ55" s="93">
        <f t="shared" si="21"/>
        <v>52.45</v>
      </c>
      <c r="BA55" s="94">
        <v>30.46</v>
      </c>
      <c r="BB55" s="95">
        <v>5</v>
      </c>
      <c r="BC55" s="95">
        <v>7</v>
      </c>
      <c r="BD55" s="95">
        <v>1</v>
      </c>
      <c r="BE55" s="95"/>
      <c r="BF55" s="95"/>
      <c r="BG55" s="95"/>
      <c r="BH55" s="95"/>
      <c r="BI55" s="95"/>
      <c r="BJ55" s="96">
        <f t="shared" si="22"/>
        <v>31.46</v>
      </c>
      <c r="BK55" s="70"/>
      <c r="BL55" s="97">
        <f t="shared" si="23"/>
        <v>0.32374486331963553</v>
      </c>
      <c r="BM55" s="98">
        <f t="shared" si="24"/>
        <v>0.6391184573002754</v>
      </c>
      <c r="BN55" s="98">
        <f t="shared" si="25"/>
        <v>0.7692469499368952</v>
      </c>
      <c r="BO55" s="98">
        <f t="shared" si="26"/>
        <v>0.7867617915180342</v>
      </c>
      <c r="BP55" s="98">
        <f t="shared" si="27"/>
        <v>0.85395614871306</v>
      </c>
      <c r="BQ55" s="99">
        <f t="shared" si="28"/>
        <v>0.7533375715193896</v>
      </c>
      <c r="BR55" s="124">
        <f t="shared" si="31"/>
        <v>4.1261657823072895</v>
      </c>
      <c r="BS55" s="101">
        <f t="shared" si="29"/>
        <v>0.8266646626441522</v>
      </c>
      <c r="BT55" s="125">
        <f t="shared" si="30"/>
        <v>9</v>
      </c>
      <c r="BV55" s="103">
        <f t="shared" si="16"/>
        <v>245.32000000000002</v>
      </c>
    </row>
    <row r="56" spans="1:74" ht="12.75">
      <c r="A56" s="77">
        <v>220</v>
      </c>
      <c r="B56" s="127" t="s">
        <v>83</v>
      </c>
      <c r="C56" s="79">
        <v>44.66</v>
      </c>
      <c r="D56" s="80"/>
      <c r="E56" s="80">
        <v>15</v>
      </c>
      <c r="F56" s="80"/>
      <c r="G56" s="80"/>
      <c r="H56" s="80">
        <v>1</v>
      </c>
      <c r="I56" s="80"/>
      <c r="J56" s="80"/>
      <c r="K56" s="80">
        <v>2</v>
      </c>
      <c r="L56" s="120">
        <f t="shared" si="17"/>
        <v>55.66</v>
      </c>
      <c r="M56" s="82">
        <v>26.48</v>
      </c>
      <c r="N56" s="83"/>
      <c r="O56" s="83">
        <v>10</v>
      </c>
      <c r="P56" s="83">
        <v>3</v>
      </c>
      <c r="Q56" s="83">
        <v>1</v>
      </c>
      <c r="R56" s="83"/>
      <c r="S56" s="83"/>
      <c r="T56" s="83"/>
      <c r="U56" s="83"/>
      <c r="V56" s="84">
        <f t="shared" si="18"/>
        <v>31.48</v>
      </c>
      <c r="W56" s="121">
        <v>40.46</v>
      </c>
      <c r="X56" s="86"/>
      <c r="Y56" s="86">
        <v>16</v>
      </c>
      <c r="Z56" s="86">
        <v>2</v>
      </c>
      <c r="AA56" s="86"/>
      <c r="AB56" s="86"/>
      <c r="AC56" s="86"/>
      <c r="AD56" s="86"/>
      <c r="AE56" s="86"/>
      <c r="AF56" s="122">
        <f t="shared" si="19"/>
        <v>42.46</v>
      </c>
      <c r="AG56" s="88">
        <v>22.18</v>
      </c>
      <c r="AH56" s="89"/>
      <c r="AI56" s="89">
        <v>13</v>
      </c>
      <c r="AJ56" s="89">
        <v>1</v>
      </c>
      <c r="AK56" s="89"/>
      <c r="AL56" s="89"/>
      <c r="AM56" s="89"/>
      <c r="AN56" s="89"/>
      <c r="AO56" s="89"/>
      <c r="AP56" s="90">
        <f t="shared" si="20"/>
        <v>23.18</v>
      </c>
      <c r="AQ56" s="123">
        <v>59.64</v>
      </c>
      <c r="AR56" s="92">
        <v>6</v>
      </c>
      <c r="AS56" s="92">
        <v>6</v>
      </c>
      <c r="AT56" s="92">
        <v>2</v>
      </c>
      <c r="AU56" s="92"/>
      <c r="AV56" s="92"/>
      <c r="AW56" s="92"/>
      <c r="AX56" s="92"/>
      <c r="AY56" s="92">
        <v>1</v>
      </c>
      <c r="AZ56" s="93">
        <f t="shared" si="21"/>
        <v>64.64</v>
      </c>
      <c r="BA56" s="94">
        <v>37.93</v>
      </c>
      <c r="BB56" s="95">
        <v>5</v>
      </c>
      <c r="BC56" s="95">
        <v>8</v>
      </c>
      <c r="BD56" s="95"/>
      <c r="BE56" s="95"/>
      <c r="BF56" s="95"/>
      <c r="BG56" s="95"/>
      <c r="BH56" s="95"/>
      <c r="BI56" s="95"/>
      <c r="BJ56" s="96">
        <f t="shared" si="22"/>
        <v>37.93</v>
      </c>
      <c r="BK56" s="70"/>
      <c r="BL56" s="97">
        <f t="shared" si="23"/>
        <v>0.32554796981674455</v>
      </c>
      <c r="BM56" s="98">
        <f t="shared" si="24"/>
        <v>0.6632782719186785</v>
      </c>
      <c r="BN56" s="98">
        <f t="shared" si="25"/>
        <v>0.8612812058407914</v>
      </c>
      <c r="BO56" s="98">
        <f t="shared" si="26"/>
        <v>0.8563416738567732</v>
      </c>
      <c r="BP56" s="98">
        <f t="shared" si="27"/>
        <v>0.6929146039603961</v>
      </c>
      <c r="BQ56" s="99">
        <f t="shared" si="28"/>
        <v>0.624835222778803</v>
      </c>
      <c r="BR56" s="124">
        <f t="shared" si="31"/>
        <v>4.024198948172186</v>
      </c>
      <c r="BS56" s="101">
        <f t="shared" si="29"/>
        <v>0.8062359200806257</v>
      </c>
      <c r="BT56" s="125">
        <f t="shared" si="30"/>
        <v>10</v>
      </c>
      <c r="BV56" s="103">
        <f t="shared" si="16"/>
        <v>255.35000000000002</v>
      </c>
    </row>
    <row r="57" spans="1:74" ht="12.75">
      <c r="A57" s="77">
        <v>218</v>
      </c>
      <c r="B57" s="127" t="s">
        <v>84</v>
      </c>
      <c r="C57" s="79">
        <v>35.73</v>
      </c>
      <c r="D57" s="80"/>
      <c r="E57" s="80">
        <v>15</v>
      </c>
      <c r="F57" s="80">
        <v>1</v>
      </c>
      <c r="G57" s="80"/>
      <c r="H57" s="80"/>
      <c r="I57" s="80"/>
      <c r="J57" s="80"/>
      <c r="K57" s="80"/>
      <c r="L57" s="120">
        <f t="shared" si="17"/>
        <v>36.73</v>
      </c>
      <c r="M57" s="82">
        <v>31.56</v>
      </c>
      <c r="N57" s="83"/>
      <c r="O57" s="83">
        <v>14</v>
      </c>
      <c r="P57" s="83"/>
      <c r="Q57" s="83"/>
      <c r="R57" s="83"/>
      <c r="S57" s="83"/>
      <c r="T57" s="83"/>
      <c r="U57" s="83"/>
      <c r="V57" s="84">
        <f t="shared" si="18"/>
        <v>31.56</v>
      </c>
      <c r="W57" s="121">
        <v>47.2</v>
      </c>
      <c r="X57" s="86"/>
      <c r="Y57" s="86">
        <v>10</v>
      </c>
      <c r="Z57" s="86">
        <v>5</v>
      </c>
      <c r="AA57" s="86">
        <v>3</v>
      </c>
      <c r="AB57" s="86"/>
      <c r="AC57" s="86"/>
      <c r="AD57" s="86"/>
      <c r="AE57" s="86"/>
      <c r="AF57" s="122">
        <f t="shared" si="19"/>
        <v>58.2</v>
      </c>
      <c r="AG57" s="88">
        <v>27.36</v>
      </c>
      <c r="AH57" s="89"/>
      <c r="AI57" s="89">
        <v>11</v>
      </c>
      <c r="AJ57" s="89">
        <v>3</v>
      </c>
      <c r="AK57" s="89"/>
      <c r="AL57" s="89"/>
      <c r="AM57" s="89"/>
      <c r="AN57" s="89"/>
      <c r="AO57" s="89"/>
      <c r="AP57" s="90">
        <f t="shared" si="20"/>
        <v>30.36</v>
      </c>
      <c r="AQ57" s="123">
        <v>55.1</v>
      </c>
      <c r="AR57" s="92">
        <v>6</v>
      </c>
      <c r="AS57" s="92">
        <v>4</v>
      </c>
      <c r="AT57" s="92">
        <v>3</v>
      </c>
      <c r="AU57" s="92">
        <v>1</v>
      </c>
      <c r="AV57" s="92"/>
      <c r="AW57" s="92"/>
      <c r="AX57" s="92"/>
      <c r="AY57" s="92"/>
      <c r="AZ57" s="93">
        <f t="shared" si="21"/>
        <v>60.1</v>
      </c>
      <c r="BA57" s="94">
        <v>49.73</v>
      </c>
      <c r="BB57" s="95">
        <v>5</v>
      </c>
      <c r="BC57" s="95">
        <v>6</v>
      </c>
      <c r="BD57" s="95">
        <v>2</v>
      </c>
      <c r="BE57" s="95"/>
      <c r="BF57" s="95"/>
      <c r="BG57" s="95"/>
      <c r="BH57" s="95"/>
      <c r="BI57" s="95"/>
      <c r="BJ57" s="96">
        <f t="shared" si="22"/>
        <v>51.73</v>
      </c>
      <c r="BK57" s="70"/>
      <c r="BL57" s="97">
        <f t="shared" si="23"/>
        <v>0.4933297032398585</v>
      </c>
      <c r="BM57" s="98">
        <f t="shared" si="24"/>
        <v>0.6615969581749049</v>
      </c>
      <c r="BN57" s="98">
        <f t="shared" si="25"/>
        <v>0.6283505154639175</v>
      </c>
      <c r="BO57" s="98">
        <f t="shared" si="26"/>
        <v>0.6538208168642952</v>
      </c>
      <c r="BP57" s="98">
        <f t="shared" si="27"/>
        <v>0.7452579034941763</v>
      </c>
      <c r="BQ57" s="99">
        <f t="shared" si="28"/>
        <v>0.4581480765513242</v>
      </c>
      <c r="BR57" s="124">
        <f t="shared" si="31"/>
        <v>3.6405039737884772</v>
      </c>
      <c r="BS57" s="101">
        <f t="shared" si="29"/>
        <v>0.7293638084661963</v>
      </c>
      <c r="BT57" s="125">
        <f t="shared" si="30"/>
        <v>11</v>
      </c>
      <c r="BV57" s="103">
        <f t="shared" si="16"/>
        <v>268.68</v>
      </c>
    </row>
    <row r="58" spans="1:74" ht="12.75">
      <c r="A58" s="77">
        <v>221</v>
      </c>
      <c r="B58" s="127" t="s">
        <v>85</v>
      </c>
      <c r="C58" s="79">
        <v>22.84</v>
      </c>
      <c r="D58" s="80"/>
      <c r="E58" s="80">
        <v>3</v>
      </c>
      <c r="F58" s="80">
        <v>10</v>
      </c>
      <c r="G58" s="80">
        <v>2</v>
      </c>
      <c r="H58" s="80">
        <v>1</v>
      </c>
      <c r="I58" s="80"/>
      <c r="J58" s="80"/>
      <c r="K58" s="80"/>
      <c r="L58" s="120">
        <f t="shared" si="17"/>
        <v>41.84</v>
      </c>
      <c r="M58" s="82">
        <v>17.55</v>
      </c>
      <c r="N58" s="83"/>
      <c r="O58" s="83">
        <v>2</v>
      </c>
      <c r="P58" s="83">
        <v>7</v>
      </c>
      <c r="Q58" s="83">
        <v>3</v>
      </c>
      <c r="R58" s="83">
        <v>2</v>
      </c>
      <c r="S58" s="83"/>
      <c r="T58" s="83">
        <v>2</v>
      </c>
      <c r="U58" s="83"/>
      <c r="V58" s="84">
        <f t="shared" si="18"/>
        <v>60.55</v>
      </c>
      <c r="W58" s="121">
        <v>49.67</v>
      </c>
      <c r="X58" s="86"/>
      <c r="Y58" s="86">
        <v>9</v>
      </c>
      <c r="Z58" s="86">
        <v>7</v>
      </c>
      <c r="AA58" s="86">
        <v>2</v>
      </c>
      <c r="AB58" s="86"/>
      <c r="AC58" s="86"/>
      <c r="AD58" s="86"/>
      <c r="AE58" s="86"/>
      <c r="AF58" s="122">
        <f t="shared" si="19"/>
        <v>60.67</v>
      </c>
      <c r="AG58" s="88">
        <v>24.37</v>
      </c>
      <c r="AH58" s="89"/>
      <c r="AI58" s="89">
        <v>8</v>
      </c>
      <c r="AJ58" s="89">
        <v>6</v>
      </c>
      <c r="AK58" s="89"/>
      <c r="AL58" s="89"/>
      <c r="AM58" s="89"/>
      <c r="AN58" s="89"/>
      <c r="AO58" s="89"/>
      <c r="AP58" s="90">
        <f t="shared" si="20"/>
        <v>30.37</v>
      </c>
      <c r="AQ58" s="123">
        <v>48.18</v>
      </c>
      <c r="AR58" s="92">
        <v>6</v>
      </c>
      <c r="AS58" s="92">
        <v>3</v>
      </c>
      <c r="AT58" s="92">
        <v>2</v>
      </c>
      <c r="AU58" s="92">
        <v>3</v>
      </c>
      <c r="AV58" s="92"/>
      <c r="AW58" s="92"/>
      <c r="AX58" s="92"/>
      <c r="AY58" s="92"/>
      <c r="AZ58" s="93">
        <f t="shared" si="21"/>
        <v>56.18</v>
      </c>
      <c r="BA58" s="94">
        <v>32.39</v>
      </c>
      <c r="BB58" s="95">
        <v>5</v>
      </c>
      <c r="BC58" s="95">
        <v>5</v>
      </c>
      <c r="BD58" s="95">
        <v>3</v>
      </c>
      <c r="BE58" s="95"/>
      <c r="BF58" s="95"/>
      <c r="BG58" s="95"/>
      <c r="BH58" s="95"/>
      <c r="BI58" s="95"/>
      <c r="BJ58" s="96">
        <f t="shared" si="22"/>
        <v>35.39</v>
      </c>
      <c r="BK58" s="70"/>
      <c r="BL58" s="97">
        <f t="shared" si="23"/>
        <v>0.43307839388145314</v>
      </c>
      <c r="BM58" s="98">
        <f t="shared" si="24"/>
        <v>0.3448389760528489</v>
      </c>
      <c r="BN58" s="98">
        <f t="shared" si="25"/>
        <v>0.6027690786220538</v>
      </c>
      <c r="BO58" s="98">
        <f t="shared" si="26"/>
        <v>0.6536055317747778</v>
      </c>
      <c r="BP58" s="98">
        <f t="shared" si="27"/>
        <v>0.7972588109647561</v>
      </c>
      <c r="BQ58" s="99">
        <f t="shared" si="28"/>
        <v>0.6696807007629273</v>
      </c>
      <c r="BR58" s="124">
        <f t="shared" si="31"/>
        <v>3.501231492058817</v>
      </c>
      <c r="BS58" s="101">
        <f t="shared" si="29"/>
        <v>0.7014609937954093</v>
      </c>
      <c r="BT58" s="125">
        <f t="shared" si="30"/>
        <v>12</v>
      </c>
      <c r="BV58" s="103">
        <f t="shared" si="16"/>
        <v>285</v>
      </c>
    </row>
    <row r="59" spans="1:74" ht="12.75">
      <c r="A59" s="77">
        <v>210</v>
      </c>
      <c r="B59" s="127" t="s">
        <v>86</v>
      </c>
      <c r="C59" s="79">
        <v>28.24</v>
      </c>
      <c r="D59" s="80"/>
      <c r="E59" s="80">
        <v>9</v>
      </c>
      <c r="F59" s="80">
        <v>7</v>
      </c>
      <c r="G59" s="80"/>
      <c r="H59" s="80"/>
      <c r="I59" s="80"/>
      <c r="J59" s="80"/>
      <c r="K59" s="80"/>
      <c r="L59" s="120">
        <f t="shared" si="17"/>
        <v>35.239999999999995</v>
      </c>
      <c r="M59" s="82">
        <v>28.17</v>
      </c>
      <c r="N59" s="83"/>
      <c r="O59" s="83">
        <v>11</v>
      </c>
      <c r="P59" s="83">
        <v>3</v>
      </c>
      <c r="Q59" s="83"/>
      <c r="R59" s="83"/>
      <c r="S59" s="83"/>
      <c r="T59" s="83"/>
      <c r="U59" s="83"/>
      <c r="V59" s="84">
        <f t="shared" si="18"/>
        <v>31.17</v>
      </c>
      <c r="W59" s="121">
        <v>47.55</v>
      </c>
      <c r="X59" s="86"/>
      <c r="Y59" s="86">
        <v>14</v>
      </c>
      <c r="Z59" s="86">
        <v>4</v>
      </c>
      <c r="AA59" s="86"/>
      <c r="AB59" s="86"/>
      <c r="AC59" s="86"/>
      <c r="AD59" s="86"/>
      <c r="AE59" s="86"/>
      <c r="AF59" s="122">
        <f t="shared" si="19"/>
        <v>51.55</v>
      </c>
      <c r="AG59" s="88">
        <v>23.61</v>
      </c>
      <c r="AH59" s="89"/>
      <c r="AI59" s="89">
        <v>9</v>
      </c>
      <c r="AJ59" s="89">
        <v>5</v>
      </c>
      <c r="AK59" s="89"/>
      <c r="AL59" s="89"/>
      <c r="AM59" s="89"/>
      <c r="AN59" s="89"/>
      <c r="AO59" s="89"/>
      <c r="AP59" s="90">
        <f t="shared" si="20"/>
        <v>28.61</v>
      </c>
      <c r="AQ59" s="123">
        <v>71.44</v>
      </c>
      <c r="AR59" s="92">
        <v>6</v>
      </c>
      <c r="AS59" s="92">
        <v>4</v>
      </c>
      <c r="AT59" s="92">
        <v>2</v>
      </c>
      <c r="AU59" s="92">
        <v>1</v>
      </c>
      <c r="AV59" s="92">
        <v>1</v>
      </c>
      <c r="AW59" s="92"/>
      <c r="AX59" s="92"/>
      <c r="AY59" s="92"/>
      <c r="AZ59" s="93">
        <f t="shared" si="21"/>
        <v>80.44</v>
      </c>
      <c r="BA59" s="94">
        <v>56.67</v>
      </c>
      <c r="BB59" s="95">
        <v>5</v>
      </c>
      <c r="BC59" s="95">
        <v>3</v>
      </c>
      <c r="BD59" s="95">
        <v>2</v>
      </c>
      <c r="BE59" s="95">
        <v>3</v>
      </c>
      <c r="BF59" s="95"/>
      <c r="BG59" s="95"/>
      <c r="BH59" s="95">
        <v>2</v>
      </c>
      <c r="BI59" s="95"/>
      <c r="BJ59" s="96">
        <f t="shared" si="22"/>
        <v>84.67</v>
      </c>
      <c r="BK59" s="70"/>
      <c r="BL59" s="97">
        <f t="shared" si="23"/>
        <v>0.5141884222474462</v>
      </c>
      <c r="BM59" s="98">
        <f t="shared" si="24"/>
        <v>0.6698748796920114</v>
      </c>
      <c r="BN59" s="98">
        <f t="shared" si="25"/>
        <v>0.7094083414161009</v>
      </c>
      <c r="BO59" s="98">
        <f t="shared" si="26"/>
        <v>0.6938133519748341</v>
      </c>
      <c r="BP59" s="98">
        <f t="shared" si="27"/>
        <v>0.5568125310790651</v>
      </c>
      <c r="BQ59" s="99">
        <f t="shared" si="28"/>
        <v>0.2799102397543404</v>
      </c>
      <c r="BR59" s="124">
        <f t="shared" si="31"/>
        <v>3.424007766163798</v>
      </c>
      <c r="BS59" s="101">
        <f t="shared" si="29"/>
        <v>0.6859894570993164</v>
      </c>
      <c r="BT59" s="125">
        <f t="shared" si="30"/>
        <v>13</v>
      </c>
      <c r="BV59" s="103">
        <f t="shared" si="16"/>
        <v>311.68</v>
      </c>
    </row>
    <row r="60" spans="1:74" ht="12.75">
      <c r="A60" s="77">
        <v>209</v>
      </c>
      <c r="B60" s="127" t="s">
        <v>87</v>
      </c>
      <c r="C60" s="79">
        <v>35.19</v>
      </c>
      <c r="D60" s="80"/>
      <c r="E60" s="80">
        <v>11</v>
      </c>
      <c r="F60" s="80">
        <v>5</v>
      </c>
      <c r="G60" s="80"/>
      <c r="H60" s="80"/>
      <c r="I60" s="80"/>
      <c r="J60" s="80"/>
      <c r="K60" s="80"/>
      <c r="L60" s="120">
        <f t="shared" si="17"/>
        <v>40.19</v>
      </c>
      <c r="M60" s="82">
        <v>26.12</v>
      </c>
      <c r="N60" s="83"/>
      <c r="O60" s="83">
        <v>12</v>
      </c>
      <c r="P60" s="83">
        <v>2</v>
      </c>
      <c r="Q60" s="83"/>
      <c r="R60" s="83"/>
      <c r="S60" s="83"/>
      <c r="T60" s="83"/>
      <c r="U60" s="83"/>
      <c r="V60" s="84">
        <f t="shared" si="18"/>
        <v>28.12</v>
      </c>
      <c r="W60" s="121">
        <v>57.66</v>
      </c>
      <c r="X60" s="86"/>
      <c r="Y60" s="86">
        <v>12</v>
      </c>
      <c r="Z60" s="86">
        <v>6</v>
      </c>
      <c r="AA60" s="86"/>
      <c r="AB60" s="86"/>
      <c r="AC60" s="86"/>
      <c r="AD60" s="86"/>
      <c r="AE60" s="86"/>
      <c r="AF60" s="122">
        <f t="shared" si="19"/>
        <v>63.66</v>
      </c>
      <c r="AG60" s="88">
        <v>23.22</v>
      </c>
      <c r="AH60" s="89"/>
      <c r="AI60" s="89">
        <v>9</v>
      </c>
      <c r="AJ60" s="89">
        <v>5</v>
      </c>
      <c r="AK60" s="89"/>
      <c r="AL60" s="89"/>
      <c r="AM60" s="89"/>
      <c r="AN60" s="89"/>
      <c r="AO60" s="89"/>
      <c r="AP60" s="90">
        <f t="shared" si="20"/>
        <v>28.22</v>
      </c>
      <c r="AQ60" s="123">
        <v>73.98</v>
      </c>
      <c r="AR60" s="92">
        <v>6</v>
      </c>
      <c r="AS60" s="92"/>
      <c r="AT60" s="92">
        <v>2</v>
      </c>
      <c r="AU60" s="92"/>
      <c r="AV60" s="92">
        <v>6</v>
      </c>
      <c r="AW60" s="92"/>
      <c r="AX60" s="92"/>
      <c r="AY60" s="92">
        <v>2</v>
      </c>
      <c r="AZ60" s="93">
        <f t="shared" si="21"/>
        <v>111.98</v>
      </c>
      <c r="BA60" s="94">
        <v>38.12</v>
      </c>
      <c r="BB60" s="95">
        <v>5</v>
      </c>
      <c r="BC60" s="95">
        <v>2</v>
      </c>
      <c r="BD60" s="95">
        <v>4</v>
      </c>
      <c r="BE60" s="95"/>
      <c r="BF60" s="95">
        <v>2</v>
      </c>
      <c r="BG60" s="95"/>
      <c r="BH60" s="95"/>
      <c r="BI60" s="95"/>
      <c r="BJ60" s="96">
        <f t="shared" si="22"/>
        <v>52.12</v>
      </c>
      <c r="BK60" s="70"/>
      <c r="BL60" s="97">
        <f t="shared" si="23"/>
        <v>0.45085842249315755</v>
      </c>
      <c r="BM60" s="98">
        <f t="shared" si="24"/>
        <v>0.7425320056899004</v>
      </c>
      <c r="BN60" s="98">
        <f t="shared" si="25"/>
        <v>0.5744580584354383</v>
      </c>
      <c r="BO60" s="98">
        <f t="shared" si="26"/>
        <v>0.7034018426647768</v>
      </c>
      <c r="BP60" s="98">
        <f t="shared" si="27"/>
        <v>0.3999821396677978</v>
      </c>
      <c r="BQ60" s="99">
        <f t="shared" si="28"/>
        <v>0.4547198772064467</v>
      </c>
      <c r="BR60" s="124">
        <f t="shared" si="31"/>
        <v>3.325952346157518</v>
      </c>
      <c r="BS60" s="101">
        <f t="shared" si="29"/>
        <v>0.6663443543631399</v>
      </c>
      <c r="BT60" s="125">
        <f t="shared" si="30"/>
        <v>14</v>
      </c>
      <c r="BV60" s="103">
        <f t="shared" si="16"/>
        <v>324.29</v>
      </c>
    </row>
    <row r="61" spans="1:74" ht="12.75">
      <c r="A61" s="77">
        <v>216</v>
      </c>
      <c r="B61" s="127" t="s">
        <v>88</v>
      </c>
      <c r="C61" s="79">
        <v>42.68</v>
      </c>
      <c r="D61" s="80"/>
      <c r="E61" s="80">
        <v>14</v>
      </c>
      <c r="F61" s="80"/>
      <c r="G61" s="80"/>
      <c r="H61" s="80">
        <v>2</v>
      </c>
      <c r="I61" s="80"/>
      <c r="J61" s="80"/>
      <c r="K61" s="80"/>
      <c r="L61" s="120">
        <f t="shared" si="17"/>
        <v>52.68</v>
      </c>
      <c r="M61" s="82">
        <v>37.72</v>
      </c>
      <c r="N61" s="83"/>
      <c r="O61" s="83">
        <v>12</v>
      </c>
      <c r="P61" s="83">
        <v>2</v>
      </c>
      <c r="Q61" s="83"/>
      <c r="R61" s="83"/>
      <c r="S61" s="83"/>
      <c r="T61" s="83"/>
      <c r="U61" s="83"/>
      <c r="V61" s="84">
        <f t="shared" si="18"/>
        <v>39.72</v>
      </c>
      <c r="W61" s="121">
        <v>49.2</v>
      </c>
      <c r="X61" s="86"/>
      <c r="Y61" s="86">
        <v>17</v>
      </c>
      <c r="Z61" s="86">
        <v>1</v>
      </c>
      <c r="AA61" s="86"/>
      <c r="AB61" s="86"/>
      <c r="AC61" s="86"/>
      <c r="AD61" s="86"/>
      <c r="AE61" s="86"/>
      <c r="AF61" s="122">
        <f t="shared" si="19"/>
        <v>50.2</v>
      </c>
      <c r="AG61" s="88">
        <v>31.5</v>
      </c>
      <c r="AH61" s="89"/>
      <c r="AI61" s="89">
        <v>14</v>
      </c>
      <c r="AJ61" s="89"/>
      <c r="AK61" s="89"/>
      <c r="AL61" s="89"/>
      <c r="AM61" s="89"/>
      <c r="AN61" s="89"/>
      <c r="AO61" s="89"/>
      <c r="AP61" s="90">
        <f t="shared" si="20"/>
        <v>31.5</v>
      </c>
      <c r="AQ61" s="123">
        <v>58.4</v>
      </c>
      <c r="AR61" s="92">
        <v>6</v>
      </c>
      <c r="AS61" s="92">
        <v>4</v>
      </c>
      <c r="AT61" s="92">
        <v>1</v>
      </c>
      <c r="AU61" s="92">
        <v>2</v>
      </c>
      <c r="AV61" s="92">
        <v>1</v>
      </c>
      <c r="AW61" s="92"/>
      <c r="AX61" s="92"/>
      <c r="AY61" s="92"/>
      <c r="AZ61" s="93">
        <f t="shared" si="21"/>
        <v>68.4</v>
      </c>
      <c r="BA61" s="94">
        <v>39.96</v>
      </c>
      <c r="BB61" s="95">
        <v>5</v>
      </c>
      <c r="BC61" s="95"/>
      <c r="BD61" s="95">
        <v>1</v>
      </c>
      <c r="BE61" s="95">
        <v>3</v>
      </c>
      <c r="BF61" s="95">
        <v>4</v>
      </c>
      <c r="BG61" s="95"/>
      <c r="BH61" s="95"/>
      <c r="BI61" s="95"/>
      <c r="BJ61" s="96">
        <f t="shared" si="22"/>
        <v>66.96000000000001</v>
      </c>
      <c r="BK61" s="70"/>
      <c r="BL61" s="97">
        <f t="shared" si="23"/>
        <v>0.34396355353075175</v>
      </c>
      <c r="BM61" s="98">
        <f t="shared" si="24"/>
        <v>0.525679758308157</v>
      </c>
      <c r="BN61" s="98">
        <f t="shared" si="25"/>
        <v>0.7284860557768924</v>
      </c>
      <c r="BO61" s="98">
        <f t="shared" si="26"/>
        <v>0.6301587301587303</v>
      </c>
      <c r="BP61" s="98">
        <f t="shared" si="27"/>
        <v>0.6548245614035088</v>
      </c>
      <c r="BQ61" s="99">
        <f t="shared" si="28"/>
        <v>0.35394265232974903</v>
      </c>
      <c r="BR61" s="124">
        <f t="shared" si="31"/>
        <v>3.237055311507789</v>
      </c>
      <c r="BS61" s="101">
        <f t="shared" si="29"/>
        <v>0.6485341060512823</v>
      </c>
      <c r="BT61" s="125">
        <f t="shared" si="30"/>
        <v>15</v>
      </c>
      <c r="BV61" s="103">
        <f t="shared" si="16"/>
        <v>309.46000000000004</v>
      </c>
    </row>
    <row r="62" spans="1:74" ht="12.75">
      <c r="A62" s="77">
        <v>207</v>
      </c>
      <c r="B62" s="127" t="s">
        <v>89</v>
      </c>
      <c r="C62" s="79">
        <v>37.83</v>
      </c>
      <c r="D62" s="80"/>
      <c r="E62" s="80">
        <v>4</v>
      </c>
      <c r="F62" s="80">
        <v>12</v>
      </c>
      <c r="G62" s="80"/>
      <c r="H62" s="80"/>
      <c r="I62" s="80"/>
      <c r="J62" s="80"/>
      <c r="K62" s="80"/>
      <c r="L62" s="120">
        <f t="shared" si="17"/>
        <v>49.83</v>
      </c>
      <c r="M62" s="82">
        <v>34.43</v>
      </c>
      <c r="N62" s="83"/>
      <c r="O62" s="83">
        <v>12</v>
      </c>
      <c r="P62" s="83">
        <v>2</v>
      </c>
      <c r="Q62" s="83"/>
      <c r="R62" s="83"/>
      <c r="S62" s="83"/>
      <c r="T62" s="83"/>
      <c r="U62" s="83"/>
      <c r="V62" s="84">
        <f t="shared" si="18"/>
        <v>36.43</v>
      </c>
      <c r="W62" s="121">
        <v>37.47</v>
      </c>
      <c r="X62" s="86"/>
      <c r="Y62" s="86">
        <v>7</v>
      </c>
      <c r="Z62" s="86">
        <v>9</v>
      </c>
      <c r="AA62" s="86">
        <v>1</v>
      </c>
      <c r="AB62" s="86">
        <v>1</v>
      </c>
      <c r="AC62" s="86"/>
      <c r="AD62" s="86"/>
      <c r="AE62" s="86"/>
      <c r="AF62" s="122">
        <f t="shared" si="19"/>
        <v>53.47</v>
      </c>
      <c r="AG62" s="88">
        <v>34.13</v>
      </c>
      <c r="AH62" s="89"/>
      <c r="AI62" s="89">
        <v>9</v>
      </c>
      <c r="AJ62" s="89">
        <v>4</v>
      </c>
      <c r="AK62" s="89">
        <v>1</v>
      </c>
      <c r="AL62" s="89"/>
      <c r="AM62" s="89"/>
      <c r="AN62" s="89"/>
      <c r="AO62" s="89">
        <v>4</v>
      </c>
      <c r="AP62" s="90">
        <f t="shared" si="20"/>
        <v>52.13</v>
      </c>
      <c r="AQ62" s="123">
        <v>90.47</v>
      </c>
      <c r="AR62" s="92">
        <v>6</v>
      </c>
      <c r="AS62" s="92">
        <v>3</v>
      </c>
      <c r="AT62" s="92">
        <v>2</v>
      </c>
      <c r="AU62" s="92">
        <v>2</v>
      </c>
      <c r="AV62" s="92">
        <v>1</v>
      </c>
      <c r="AW62" s="92"/>
      <c r="AX62" s="92">
        <v>1</v>
      </c>
      <c r="AY62" s="92"/>
      <c r="AZ62" s="93">
        <f t="shared" si="21"/>
        <v>111.47</v>
      </c>
      <c r="BA62" s="94">
        <v>51.93</v>
      </c>
      <c r="BB62" s="95">
        <v>5</v>
      </c>
      <c r="BC62" s="95">
        <v>3</v>
      </c>
      <c r="BD62" s="95">
        <v>5</v>
      </c>
      <c r="BE62" s="95"/>
      <c r="BF62" s="95"/>
      <c r="BG62" s="95"/>
      <c r="BH62" s="95"/>
      <c r="BI62" s="95"/>
      <c r="BJ62" s="96">
        <f t="shared" si="22"/>
        <v>56.93</v>
      </c>
      <c r="BK62" s="70"/>
      <c r="BL62" s="97">
        <f t="shared" si="23"/>
        <v>0.36363636363636365</v>
      </c>
      <c r="BM62" s="98">
        <f t="shared" si="24"/>
        <v>0.5731539939610211</v>
      </c>
      <c r="BN62" s="98">
        <f t="shared" si="25"/>
        <v>0.6839349167757621</v>
      </c>
      <c r="BO62" s="98">
        <f t="shared" si="26"/>
        <v>0.38077882217533093</v>
      </c>
      <c r="BP62" s="98">
        <f t="shared" si="27"/>
        <v>0.401812146765946</v>
      </c>
      <c r="BQ62" s="99">
        <f t="shared" si="28"/>
        <v>0.4163007201826805</v>
      </c>
      <c r="BR62" s="124">
        <f t="shared" si="31"/>
        <v>2.8196169634971042</v>
      </c>
      <c r="BS62" s="101">
        <f t="shared" si="29"/>
        <v>0.5649016129961872</v>
      </c>
      <c r="BT62" s="125">
        <f t="shared" si="30"/>
        <v>16</v>
      </c>
      <c r="BV62" s="103">
        <f t="shared" si="16"/>
        <v>360.26</v>
      </c>
    </row>
    <row r="63" spans="1:74" ht="12.75">
      <c r="A63" s="77">
        <v>204</v>
      </c>
      <c r="B63" s="127" t="s">
        <v>90</v>
      </c>
      <c r="C63" s="79">
        <v>23.99</v>
      </c>
      <c r="D63" s="80"/>
      <c r="E63" s="80">
        <v>1</v>
      </c>
      <c r="F63" s="80">
        <v>12</v>
      </c>
      <c r="G63" s="80">
        <v>3</v>
      </c>
      <c r="H63" s="80"/>
      <c r="I63" s="80"/>
      <c r="J63" s="80"/>
      <c r="K63" s="80"/>
      <c r="L63" s="120">
        <f t="shared" si="17"/>
        <v>41.989999999999995</v>
      </c>
      <c r="M63" s="82">
        <v>17.33</v>
      </c>
      <c r="N63" s="83"/>
      <c r="O63" s="83"/>
      <c r="P63" s="83">
        <v>8</v>
      </c>
      <c r="Q63" s="83">
        <v>6</v>
      </c>
      <c r="R63" s="83"/>
      <c r="S63" s="83"/>
      <c r="T63" s="83"/>
      <c r="U63" s="83"/>
      <c r="V63" s="84">
        <f t="shared" si="18"/>
        <v>37.33</v>
      </c>
      <c r="W63" s="121">
        <v>28.57</v>
      </c>
      <c r="X63" s="86"/>
      <c r="Y63" s="86">
        <v>4</v>
      </c>
      <c r="Z63" s="86">
        <v>5</v>
      </c>
      <c r="AA63" s="86">
        <v>3</v>
      </c>
      <c r="AB63" s="86">
        <v>6</v>
      </c>
      <c r="AC63" s="86"/>
      <c r="AD63" s="86">
        <v>1</v>
      </c>
      <c r="AE63" s="86"/>
      <c r="AF63" s="122">
        <f t="shared" si="19"/>
        <v>79.57</v>
      </c>
      <c r="AG63" s="88">
        <v>21.18</v>
      </c>
      <c r="AH63" s="89"/>
      <c r="AI63" s="89">
        <v>1</v>
      </c>
      <c r="AJ63" s="89">
        <v>10</v>
      </c>
      <c r="AK63" s="89">
        <v>2</v>
      </c>
      <c r="AL63" s="89">
        <v>1</v>
      </c>
      <c r="AM63" s="89"/>
      <c r="AN63" s="89"/>
      <c r="AO63" s="89"/>
      <c r="AP63" s="90">
        <f t="shared" si="20"/>
        <v>40.18</v>
      </c>
      <c r="AQ63" s="123">
        <v>47.78</v>
      </c>
      <c r="AR63" s="92">
        <v>6</v>
      </c>
      <c r="AS63" s="92"/>
      <c r="AT63" s="92">
        <v>3</v>
      </c>
      <c r="AU63" s="92">
        <v>3</v>
      </c>
      <c r="AV63" s="92">
        <v>1</v>
      </c>
      <c r="AW63" s="92"/>
      <c r="AX63" s="92">
        <v>1</v>
      </c>
      <c r="AY63" s="92"/>
      <c r="AZ63" s="93">
        <f t="shared" si="21"/>
        <v>71.78</v>
      </c>
      <c r="BA63" s="94">
        <v>41.73</v>
      </c>
      <c r="BB63" s="95">
        <v>5</v>
      </c>
      <c r="BC63" s="95">
        <v>1</v>
      </c>
      <c r="BD63" s="95">
        <v>1</v>
      </c>
      <c r="BE63" s="95">
        <v>2</v>
      </c>
      <c r="BF63" s="95">
        <v>2</v>
      </c>
      <c r="BG63" s="95"/>
      <c r="BH63" s="95">
        <v>4</v>
      </c>
      <c r="BI63" s="95"/>
      <c r="BJ63" s="96">
        <f t="shared" si="22"/>
        <v>96.72999999999999</v>
      </c>
      <c r="BK63" s="70"/>
      <c r="BL63" s="97">
        <f t="shared" si="23"/>
        <v>0.43153131698023345</v>
      </c>
      <c r="BM63" s="98">
        <f t="shared" si="24"/>
        <v>0.5593356549691937</v>
      </c>
      <c r="BN63" s="98">
        <f t="shared" si="25"/>
        <v>0.45959532487118265</v>
      </c>
      <c r="BO63" s="98">
        <f t="shared" si="26"/>
        <v>0.4940268790443007</v>
      </c>
      <c r="BP63" s="98">
        <f t="shared" si="27"/>
        <v>0.6239899693507941</v>
      </c>
      <c r="BQ63" s="99">
        <f t="shared" si="28"/>
        <v>0.2450118887625349</v>
      </c>
      <c r="BR63" s="124">
        <f t="shared" si="31"/>
        <v>2.8134910339782397</v>
      </c>
      <c r="BS63" s="101">
        <f t="shared" si="29"/>
        <v>0.5636743018006922</v>
      </c>
      <c r="BT63" s="125">
        <f t="shared" si="30"/>
        <v>17</v>
      </c>
      <c r="BV63" s="103">
        <f t="shared" si="16"/>
        <v>367.58000000000004</v>
      </c>
    </row>
    <row r="64" spans="1:74" ht="12.75">
      <c r="A64" s="77">
        <v>218</v>
      </c>
      <c r="B64" s="127" t="s">
        <v>91</v>
      </c>
      <c r="C64" s="79">
        <v>40.03</v>
      </c>
      <c r="D64" s="80"/>
      <c r="E64" s="80">
        <v>8</v>
      </c>
      <c r="F64" s="80">
        <v>7</v>
      </c>
      <c r="G64" s="80">
        <v>1</v>
      </c>
      <c r="H64" s="80"/>
      <c r="I64" s="80"/>
      <c r="J64" s="80"/>
      <c r="K64" s="80"/>
      <c r="L64" s="120">
        <f t="shared" si="17"/>
        <v>49.03</v>
      </c>
      <c r="M64" s="82">
        <v>23.39</v>
      </c>
      <c r="N64" s="83"/>
      <c r="O64" s="83">
        <v>1</v>
      </c>
      <c r="P64" s="83">
        <v>8</v>
      </c>
      <c r="Q64" s="83">
        <v>5</v>
      </c>
      <c r="R64" s="83"/>
      <c r="S64" s="83"/>
      <c r="T64" s="83">
        <v>1</v>
      </c>
      <c r="U64" s="83"/>
      <c r="V64" s="84">
        <f t="shared" si="18"/>
        <v>51.39</v>
      </c>
      <c r="W64" s="121">
        <v>43.46</v>
      </c>
      <c r="X64" s="86"/>
      <c r="Y64" s="86">
        <v>4</v>
      </c>
      <c r="Z64" s="86">
        <v>12</v>
      </c>
      <c r="AA64" s="86">
        <v>1</v>
      </c>
      <c r="AB64" s="86">
        <v>1</v>
      </c>
      <c r="AC64" s="86"/>
      <c r="AD64" s="86"/>
      <c r="AE64" s="86"/>
      <c r="AF64" s="122">
        <f t="shared" si="19"/>
        <v>62.46</v>
      </c>
      <c r="AG64" s="88">
        <v>27.06</v>
      </c>
      <c r="AH64" s="89"/>
      <c r="AI64" s="89">
        <v>3</v>
      </c>
      <c r="AJ64" s="89">
        <v>8</v>
      </c>
      <c r="AK64" s="89">
        <v>2</v>
      </c>
      <c r="AL64" s="89">
        <v>1</v>
      </c>
      <c r="AM64" s="89"/>
      <c r="AN64" s="89"/>
      <c r="AO64" s="89"/>
      <c r="AP64" s="90">
        <f t="shared" si="20"/>
        <v>44.06</v>
      </c>
      <c r="AQ64" s="123">
        <v>66.36</v>
      </c>
      <c r="AR64" s="92">
        <v>6</v>
      </c>
      <c r="AS64" s="92">
        <v>2</v>
      </c>
      <c r="AT64" s="92">
        <v>1</v>
      </c>
      <c r="AU64" s="92">
        <v>1</v>
      </c>
      <c r="AV64" s="92">
        <v>4</v>
      </c>
      <c r="AW64" s="92"/>
      <c r="AX64" s="92"/>
      <c r="AY64" s="92">
        <v>2</v>
      </c>
      <c r="AZ64" s="93">
        <f t="shared" si="21"/>
        <v>95.36</v>
      </c>
      <c r="BA64" s="94">
        <v>53.53</v>
      </c>
      <c r="BB64" s="95">
        <v>5</v>
      </c>
      <c r="BC64" s="95">
        <v>2</v>
      </c>
      <c r="BD64" s="95">
        <v>2</v>
      </c>
      <c r="BE64" s="95">
        <v>2</v>
      </c>
      <c r="BF64" s="95">
        <v>2</v>
      </c>
      <c r="BG64" s="95"/>
      <c r="BH64" s="95"/>
      <c r="BI64" s="95"/>
      <c r="BJ64" s="96">
        <f t="shared" si="22"/>
        <v>69.53</v>
      </c>
      <c r="BK64" s="70"/>
      <c r="BL64" s="97">
        <f t="shared" si="23"/>
        <v>0.3695696512339384</v>
      </c>
      <c r="BM64" s="98">
        <f t="shared" si="24"/>
        <v>0.4063047285464098</v>
      </c>
      <c r="BN64" s="98">
        <f t="shared" si="25"/>
        <v>0.585494716618636</v>
      </c>
      <c r="BO64" s="98">
        <f t="shared" si="26"/>
        <v>0.4505220154334998</v>
      </c>
      <c r="BP64" s="98">
        <f t="shared" si="27"/>
        <v>0.4696937919463087</v>
      </c>
      <c r="BQ64" s="99">
        <f t="shared" si="28"/>
        <v>0.3408600604055803</v>
      </c>
      <c r="BR64" s="124">
        <f t="shared" si="31"/>
        <v>2.622444964184373</v>
      </c>
      <c r="BS64" s="101">
        <f t="shared" si="29"/>
        <v>0.5253988075118211</v>
      </c>
      <c r="BT64" s="125">
        <f t="shared" si="30"/>
        <v>18</v>
      </c>
      <c r="BV64" s="103">
        <f t="shared" si="16"/>
        <v>371.83000000000004</v>
      </c>
    </row>
    <row r="65" ht="12.75">
      <c r="BK65" s="31"/>
    </row>
    <row r="66" ht="12.75">
      <c r="BK66" s="31"/>
    </row>
    <row r="67" ht="12.75">
      <c r="BK67" s="31"/>
    </row>
    <row r="68" ht="12.75">
      <c r="BK68" s="31"/>
    </row>
    <row r="69" ht="12.75">
      <c r="BK69" s="31"/>
    </row>
    <row r="70" ht="12.75">
      <c r="BK70" s="31"/>
    </row>
  </sheetData>
  <sheetProtection selectLockedCells="1" selectUnlockedCells="1"/>
  <mergeCells count="25">
    <mergeCell ref="AQ1:AZ1"/>
    <mergeCell ref="BA1:BJ1"/>
    <mergeCell ref="BL3:BQ3"/>
    <mergeCell ref="C4:L4"/>
    <mergeCell ref="M4:V4"/>
    <mergeCell ref="W4:AF4"/>
    <mergeCell ref="AG4:AP4"/>
    <mergeCell ref="AQ4:AZ4"/>
    <mergeCell ref="BA4:BJ4"/>
    <mergeCell ref="C1:L1"/>
    <mergeCell ref="M1:V1"/>
    <mergeCell ref="W1:AF1"/>
    <mergeCell ref="AG1:AP1"/>
    <mergeCell ref="AQ45:AZ45"/>
    <mergeCell ref="BA45:BJ45"/>
    <mergeCell ref="C39:L39"/>
    <mergeCell ref="M39:V39"/>
    <mergeCell ref="W39:AF39"/>
    <mergeCell ref="AG39:AP39"/>
    <mergeCell ref="AQ39:AZ39"/>
    <mergeCell ref="BA39:BJ39"/>
    <mergeCell ref="C45:L45"/>
    <mergeCell ref="M45:V45"/>
    <mergeCell ref="W45:AF45"/>
    <mergeCell ref="AG45:AP45"/>
  </mergeCells>
  <printOptions/>
  <pageMargins left="0.25" right="0.7479166666666667" top="0.6597222222222222" bottom="0.7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</cp:lastModifiedBy>
  <dcterms:created xsi:type="dcterms:W3CDTF">2018-12-01T19:38:32Z</dcterms:created>
  <dcterms:modified xsi:type="dcterms:W3CDTF">2018-12-03T10:43:41Z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