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35" windowHeight="10785" activeTab="0"/>
  </bookViews>
  <sheets>
    <sheet name="Poslední rána 30. 12. 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<sst xmlns="http://schemas.openxmlformats.org/spreadsheetml/2006/main" count="56" uniqueCount="52">
  <si>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</si>
  <si>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</si>
  <si>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</si>
  <si>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</si>
  <si>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</si>
  <si>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</si>
  <si>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</si>
  <si>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</si>
  <si>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</si>
  <si>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</si>
  <si>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</si>
  <si>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</si>
  <si>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Horký Pavel</t>
  </si>
  <si>
    <t>SBTS &amp; KVZ Teplice</t>
  </si>
  <si>
    <t>Prepletaný Jan VR-06</t>
  </si>
  <si>
    <t>č.</t>
  </si>
  <si>
    <t>Jméno</t>
  </si>
  <si>
    <t>čas</t>
  </si>
  <si>
    <t>po odečtu</t>
  </si>
  <si>
    <t>Sportovní střelnice Žalany</t>
  </si>
  <si>
    <t>body</t>
  </si>
  <si>
    <t>Prepletaný Jan</t>
  </si>
  <si>
    <t>suma</t>
  </si>
  <si>
    <t>brokovnice</t>
  </si>
  <si>
    <t>max Pi</t>
  </si>
  <si>
    <t>max Br</t>
  </si>
  <si>
    <t>max Pu</t>
  </si>
  <si>
    <t>Hrádek Martin</t>
  </si>
  <si>
    <t>Poř.</t>
  </si>
  <si>
    <t>Puška</t>
  </si>
  <si>
    <t>Pistole</t>
  </si>
  <si>
    <t>Punčochář Jaromír</t>
  </si>
  <si>
    <t>Poslední rána 2015</t>
  </si>
  <si>
    <t>středa, 30.12. 2015</t>
  </si>
  <si>
    <t>součet umístění z každé disciplíny</t>
  </si>
  <si>
    <t>Jirásek Petr</t>
  </si>
  <si>
    <t>pořadí</t>
  </si>
  <si>
    <t>POM</t>
  </si>
  <si>
    <t>poř.</t>
  </si>
  <si>
    <t>celkem</t>
  </si>
  <si>
    <t>Dejdar Josef</t>
  </si>
  <si>
    <t>Petřík Petr</t>
  </si>
  <si>
    <t>součet</t>
  </si>
  <si>
    <t>Poslední rána 2023</t>
  </si>
  <si>
    <t>Dědič Jiří</t>
  </si>
  <si>
    <t>Kup Víťa</t>
  </si>
  <si>
    <t>Sládek Jan</t>
  </si>
  <si>
    <t>Luňáček Slávek</t>
  </si>
  <si>
    <t>Vacek Michal</t>
  </si>
  <si>
    <t>Chaloupecká Anička</t>
  </si>
  <si>
    <t>Sládek Pavel</t>
  </si>
  <si>
    <t>Zicha Josef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</si>
</sst>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00"/>
    <numFmt numFmtId="172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Alignment="1">
      <alignment/>
    </xf>
    <xf numFmtId="0" fontId="4" fillId="34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34" borderId="2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7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45" fillId="36" borderId="24" xfId="0" applyFont="1" applyFill="1" applyBorder="1" applyAlignment="1">
      <alignment horizontal="center"/>
    </xf>
    <xf numFmtId="0" fontId="45" fillId="36" borderId="17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 vertical="top"/>
    </xf>
    <xf numFmtId="0" fontId="4" fillId="33" borderId="26" xfId="0" applyFont="1" applyFill="1" applyBorder="1" applyAlignment="1">
      <alignment horizontal="center" vertical="top"/>
    </xf>
    <xf numFmtId="0" fontId="7" fillId="37" borderId="26" xfId="0" applyFont="1" applyFill="1" applyBorder="1" applyAlignment="1">
      <alignment horizontal="center" vertical="top"/>
    </xf>
    <xf numFmtId="0" fontId="7" fillId="37" borderId="27" xfId="0" applyFont="1" applyFill="1" applyBorder="1" applyAlignment="1">
      <alignment horizontal="center" vertical="top"/>
    </xf>
    <xf numFmtId="0" fontId="7" fillId="38" borderId="28" xfId="0" applyFont="1" applyFill="1" applyBorder="1" applyAlignment="1">
      <alignment horizontal="center" vertical="top"/>
    </xf>
    <xf numFmtId="0" fontId="7" fillId="38" borderId="29" xfId="0" applyFont="1" applyFill="1" applyBorder="1" applyAlignment="1">
      <alignment horizontal="center" vertical="top"/>
    </xf>
    <xf numFmtId="0" fontId="7" fillId="38" borderId="27" xfId="0" applyFont="1" applyFill="1" applyBorder="1" applyAlignment="1">
      <alignment horizontal="center" vertical="top"/>
    </xf>
    <xf numFmtId="0" fontId="7" fillId="39" borderId="30" xfId="0" applyFont="1" applyFill="1" applyBorder="1" applyAlignment="1">
      <alignment horizontal="center" vertical="top"/>
    </xf>
    <xf numFmtId="0" fontId="7" fillId="39" borderId="31" xfId="0" applyFont="1" applyFill="1" applyBorder="1" applyAlignment="1" applyProtection="1">
      <alignment horizontal="center" vertical="top"/>
      <protection locked="0"/>
    </xf>
    <xf numFmtId="0" fontId="45" fillId="36" borderId="15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2" fontId="7" fillId="22" borderId="19" xfId="0" applyNumberFormat="1" applyFont="1" applyFill="1" applyBorder="1" applyAlignment="1">
      <alignment horizontal="center" vertical="center"/>
    </xf>
    <xf numFmtId="0" fontId="7" fillId="22" borderId="19" xfId="0" applyFont="1" applyFill="1" applyBorder="1" applyAlignment="1">
      <alignment horizontal="center" vertical="center"/>
    </xf>
    <xf numFmtId="2" fontId="7" fillId="22" borderId="22" xfId="0" applyNumberFormat="1" applyFont="1" applyFill="1" applyBorder="1" applyAlignment="1">
      <alignment horizontal="center" vertical="center"/>
    </xf>
    <xf numFmtId="0" fontId="7" fillId="22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37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39" borderId="23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4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pane xSplit="2" ySplit="15" topLeftCell="D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3.28125" style="0" hidden="1" customWidth="1"/>
    <col min="4" max="4" width="8.140625" style="13" customWidth="1"/>
    <col min="5" max="5" width="6.57421875" style="13" customWidth="1"/>
    <col min="6" max="6" width="7.421875" style="13" customWidth="1"/>
    <col min="7" max="7" width="3.28125" style="13" customWidth="1"/>
    <col min="8" max="8" width="8.28125" style="13" customWidth="1"/>
    <col min="9" max="9" width="8.57421875" style="13" customWidth="1"/>
    <col min="10" max="10" width="10.7109375" style="13" customWidth="1"/>
    <col min="11" max="11" width="10.00390625" style="13" customWidth="1"/>
    <col min="12" max="12" width="5.57421875" style="13" customWidth="1"/>
    <col min="13" max="13" width="10.7109375" style="13" customWidth="1"/>
    <col min="14" max="14" width="9.57421875" style="13" hidden="1" customWidth="1"/>
    <col min="15" max="15" width="18.140625" style="13" customWidth="1"/>
    <col min="16" max="16" width="5.7109375" style="13" customWidth="1"/>
    <col min="17" max="17" width="7.8515625" style="0" customWidth="1"/>
    <col min="18" max="18" width="15.00390625" style="49" hidden="1" customWidth="1"/>
    <col min="19" max="19" width="13.140625" style="49" hidden="1" customWidth="1"/>
    <col min="20" max="20" width="11.57421875" style="0" customWidth="1"/>
  </cols>
  <sheetData>
    <row r="1" spans="2:15" ht="27" thickBot="1">
      <c r="B1" s="59" t="s">
        <v>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6" ht="27" customHeight="1" thickBot="1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/>
    </row>
    <row r="3" spans="2:18" ht="15.75" hidden="1" thickBot="1">
      <c r="B3" s="1" t="s">
        <v>1</v>
      </c>
      <c r="C3" s="25" t="s">
        <v>32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R3" s="50"/>
    </row>
    <row r="4" spans="2:18" ht="15.75" hidden="1" thickBot="1">
      <c r="B4" s="2" t="s">
        <v>2</v>
      </c>
      <c r="C4" s="8" t="s">
        <v>13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50"/>
    </row>
    <row r="5" spans="2:18" ht="15.75" hidden="1" thickBot="1">
      <c r="B5" s="1" t="s">
        <v>3</v>
      </c>
      <c r="C5" s="10" t="s">
        <v>33</v>
      </c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50"/>
    </row>
    <row r="6" spans="2:18" ht="15.75" hidden="1" thickBot="1">
      <c r="B6" s="2" t="s">
        <v>4</v>
      </c>
      <c r="C6" s="3" t="s">
        <v>19</v>
      </c>
      <c r="D6" s="3"/>
      <c r="E6" s="1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R6" s="50"/>
    </row>
    <row r="7" spans="2:18" ht="15.75" hidden="1" thickBot="1">
      <c r="B7" s="1" t="s">
        <v>5</v>
      </c>
      <c r="C7" s="3" t="s">
        <v>34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50"/>
    </row>
    <row r="8" spans="2:18" ht="15.75" hidden="1" thickBot="1">
      <c r="B8" s="2" t="s">
        <v>6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50"/>
    </row>
    <row r="9" spans="2:18" ht="15.75" hidden="1" thickBot="1">
      <c r="B9" s="1" t="s">
        <v>7</v>
      </c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R9" s="50"/>
    </row>
    <row r="10" spans="2:21" ht="15.75" hidden="1" thickBot="1">
      <c r="B10" s="2" t="s">
        <v>8</v>
      </c>
      <c r="C10" s="5">
        <v>0</v>
      </c>
      <c r="D10" s="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50"/>
      <c r="S10" s="49" t="s">
        <v>24</v>
      </c>
      <c r="T10" t="s">
        <v>25</v>
      </c>
      <c r="U10" t="s">
        <v>26</v>
      </c>
    </row>
    <row r="11" spans="2:21" ht="15.75" hidden="1" thickBot="1">
      <c r="B11" s="1" t="s">
        <v>9</v>
      </c>
      <c r="C11" s="7">
        <v>0</v>
      </c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R11" s="50"/>
      <c r="S11" s="49">
        <f>(LARGE((D16:D31),1))</f>
        <v>285</v>
      </c>
      <c r="T11" t="e">
        <f>(LARGE((#REF!),1))</f>
        <v>#REF!</v>
      </c>
      <c r="U11">
        <f>(LARGE((K16:K31),1))</f>
        <v>174.81</v>
      </c>
    </row>
    <row r="12" spans="2:18" ht="15.75" hidden="1" thickBot="1">
      <c r="B12" s="2" t="s">
        <v>10</v>
      </c>
      <c r="C12" s="8" t="s">
        <v>14</v>
      </c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50"/>
    </row>
    <row r="13" spans="2:16" ht="13.5" hidden="1" thickBot="1">
      <c r="B13" s="6" t="s">
        <v>11</v>
      </c>
      <c r="C13" s="11" t="s">
        <v>12</v>
      </c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.75">
      <c r="A14" s="32" t="s">
        <v>15</v>
      </c>
      <c r="B14" s="15"/>
      <c r="C14" s="21"/>
      <c r="D14" s="52" t="s">
        <v>30</v>
      </c>
      <c r="E14" s="53"/>
      <c r="F14" s="57" t="s">
        <v>23</v>
      </c>
      <c r="G14" s="58"/>
      <c r="H14" s="53"/>
      <c r="I14" s="54" t="s">
        <v>29</v>
      </c>
      <c r="J14" s="55"/>
      <c r="K14" s="55"/>
      <c r="L14" s="56"/>
      <c r="M14" s="30" t="s">
        <v>42</v>
      </c>
      <c r="N14" s="27" t="s">
        <v>36</v>
      </c>
      <c r="O14" s="31" t="s">
        <v>36</v>
      </c>
      <c r="P14"/>
    </row>
    <row r="15" spans="1:19" s="44" customFormat="1" ht="24.75" customHeight="1" thickBot="1">
      <c r="A15" s="33"/>
      <c r="B15" s="34" t="s">
        <v>16</v>
      </c>
      <c r="C15" s="34"/>
      <c r="D15" s="35" t="s">
        <v>22</v>
      </c>
      <c r="E15" s="36" t="s">
        <v>38</v>
      </c>
      <c r="F15" s="37">
        <v>10</v>
      </c>
      <c r="G15" s="38">
        <v>0</v>
      </c>
      <c r="H15" s="39" t="s">
        <v>28</v>
      </c>
      <c r="I15" s="40" t="s">
        <v>20</v>
      </c>
      <c r="J15" s="40" t="s">
        <v>17</v>
      </c>
      <c r="K15" s="40" t="s">
        <v>18</v>
      </c>
      <c r="L15" s="41" t="s">
        <v>28</v>
      </c>
      <c r="M15" s="42" t="s">
        <v>36</v>
      </c>
      <c r="N15" s="43" t="s">
        <v>37</v>
      </c>
      <c r="O15" s="42" t="s">
        <v>39</v>
      </c>
      <c r="R15" s="49"/>
      <c r="S15" s="49"/>
    </row>
    <row r="16" spans="1:19" ht="21.75" customHeight="1" thickBot="1">
      <c r="A16" s="17">
        <v>4</v>
      </c>
      <c r="B16" s="20" t="s">
        <v>44</v>
      </c>
      <c r="C16" s="20"/>
      <c r="D16" s="28">
        <v>285</v>
      </c>
      <c r="E16" s="19">
        <f>(RANK(D16,$D$16:$D$31))</f>
        <v>1</v>
      </c>
      <c r="F16" s="18">
        <v>8</v>
      </c>
      <c r="G16" s="46">
        <f aca="true" t="shared" si="0" ref="G16:G30">10-F16</f>
        <v>2</v>
      </c>
      <c r="H16" s="19">
        <f>(RANK(F16,$F$16:$F$31))</f>
        <v>1</v>
      </c>
      <c r="I16" s="18">
        <v>196</v>
      </c>
      <c r="J16" s="18">
        <v>27.96</v>
      </c>
      <c r="K16" s="45">
        <f aca="true" t="shared" si="1" ref="K16:K30">IF(I16-J16&gt;0,I16-J16,0)</f>
        <v>168.04</v>
      </c>
      <c r="L16" s="19">
        <f>(RANK(K16,$K$16:$K$31))</f>
        <v>2</v>
      </c>
      <c r="M16" s="19">
        <f aca="true" t="shared" si="2" ref="M16:M30">E16+H16+L16</f>
        <v>4</v>
      </c>
      <c r="N16" s="26">
        <f aca="true" t="shared" si="3" ref="N16:N30">M16+E16*0.01</f>
        <v>4.01</v>
      </c>
      <c r="O16" s="19">
        <f>(RANK(N16,$N$16:$N$31,1))</f>
        <v>1</v>
      </c>
      <c r="P16"/>
      <c r="Q16" s="24"/>
      <c r="R16" s="51">
        <f>D16+(10*F16)+K16</f>
        <v>533.04</v>
      </c>
      <c r="S16" s="19">
        <f>(RANK(R16,$R$16:$R$31))</f>
        <v>1</v>
      </c>
    </row>
    <row r="17" spans="1:19" ht="21.75" customHeight="1" thickBot="1">
      <c r="A17" s="17">
        <v>8</v>
      </c>
      <c r="B17" s="20" t="s">
        <v>35</v>
      </c>
      <c r="C17" s="20"/>
      <c r="D17" s="28">
        <v>278</v>
      </c>
      <c r="E17" s="19">
        <f>(RANK(D17,$D$16:$D$31))</f>
        <v>2</v>
      </c>
      <c r="F17" s="18">
        <v>5</v>
      </c>
      <c r="G17" s="46">
        <f t="shared" si="0"/>
        <v>5</v>
      </c>
      <c r="H17" s="19">
        <f>(RANK(F17,$F$16:$F$31))</f>
        <v>3</v>
      </c>
      <c r="I17" s="18">
        <v>198</v>
      </c>
      <c r="J17" s="29">
        <v>23.19</v>
      </c>
      <c r="K17" s="45">
        <f t="shared" si="1"/>
        <v>174.81</v>
      </c>
      <c r="L17" s="19">
        <f>(RANK(K17,$K$16:$K$31))</f>
        <v>1</v>
      </c>
      <c r="M17" s="19">
        <f t="shared" si="2"/>
        <v>6</v>
      </c>
      <c r="N17" s="26">
        <f t="shared" si="3"/>
        <v>6.02</v>
      </c>
      <c r="O17" s="19">
        <f>(RANK(N17,$N$16:$N$31,1))</f>
        <v>2</v>
      </c>
      <c r="P17"/>
      <c r="Q17" s="24"/>
      <c r="R17" s="51">
        <f aca="true" t="shared" si="4" ref="R17:R30">D17+(10*F17)+K17</f>
        <v>502.81</v>
      </c>
      <c r="S17" s="19">
        <f>(RANK(R17,$R$16:$R$31))</f>
        <v>2</v>
      </c>
    </row>
    <row r="18" spans="1:19" ht="21.75" customHeight="1" thickBot="1">
      <c r="A18" s="17">
        <v>2</v>
      </c>
      <c r="B18" s="20" t="s">
        <v>12</v>
      </c>
      <c r="C18" s="20"/>
      <c r="D18" s="28">
        <v>276</v>
      </c>
      <c r="E18" s="19">
        <f>(RANK(D18,$D$16:$D$31))</f>
        <v>3</v>
      </c>
      <c r="F18" s="18">
        <v>7</v>
      </c>
      <c r="G18" s="46">
        <f t="shared" si="0"/>
        <v>3</v>
      </c>
      <c r="H18" s="19">
        <f>(RANK(F18,$F$16:$F$31))</f>
        <v>2</v>
      </c>
      <c r="I18" s="18">
        <v>160</v>
      </c>
      <c r="J18" s="18">
        <v>36.74</v>
      </c>
      <c r="K18" s="45">
        <f t="shared" si="1"/>
        <v>123.25999999999999</v>
      </c>
      <c r="L18" s="19">
        <f>(RANK(K18,$K$16:$K$31))</f>
        <v>8</v>
      </c>
      <c r="M18" s="19">
        <f t="shared" si="2"/>
        <v>13</v>
      </c>
      <c r="N18" s="26">
        <f t="shared" si="3"/>
        <v>13.03</v>
      </c>
      <c r="O18" s="19">
        <f>(RANK(N18,$N$16:$N$31,1))</f>
        <v>3</v>
      </c>
      <c r="P18"/>
      <c r="Q18" s="24"/>
      <c r="R18" s="51">
        <f t="shared" si="4"/>
        <v>469.26</v>
      </c>
      <c r="S18" s="19">
        <f>(RANK(R18,$R$16:$R$31))</f>
        <v>3</v>
      </c>
    </row>
    <row r="19" spans="1:19" ht="21.75" customHeight="1" thickBot="1">
      <c r="A19" s="17">
        <v>1</v>
      </c>
      <c r="B19" s="20" t="s">
        <v>21</v>
      </c>
      <c r="C19" s="20"/>
      <c r="D19" s="28">
        <v>258</v>
      </c>
      <c r="E19" s="19">
        <f>(RANK(D19,$D$16:$D$31))</f>
        <v>6</v>
      </c>
      <c r="F19" s="18">
        <v>3</v>
      </c>
      <c r="G19" s="46">
        <f t="shared" si="0"/>
        <v>7</v>
      </c>
      <c r="H19" s="19">
        <f>(RANK(F19,$F$16:$F$31))</f>
        <v>9</v>
      </c>
      <c r="I19" s="18">
        <v>191</v>
      </c>
      <c r="J19" s="18">
        <v>23.1</v>
      </c>
      <c r="K19" s="45">
        <f t="shared" si="1"/>
        <v>167.9</v>
      </c>
      <c r="L19" s="19">
        <f>(RANK(K19,$K$16:$K$31))</f>
        <v>3</v>
      </c>
      <c r="M19" s="19">
        <f t="shared" si="2"/>
        <v>18</v>
      </c>
      <c r="N19" s="26">
        <f t="shared" si="3"/>
        <v>18.06</v>
      </c>
      <c r="O19" s="19">
        <f>(RANK(N19,$N$16:$N$31,1))</f>
        <v>4</v>
      </c>
      <c r="P19"/>
      <c r="Q19" s="24"/>
      <c r="R19" s="51">
        <f t="shared" si="4"/>
        <v>455.9</v>
      </c>
      <c r="S19" s="19">
        <f>(RANK(R19,$R$16:$R$31))</f>
        <v>4</v>
      </c>
    </row>
    <row r="20" spans="1:19" ht="21.75" customHeight="1" thickBot="1">
      <c r="A20" s="17">
        <v>6</v>
      </c>
      <c r="B20" s="20" t="s">
        <v>31</v>
      </c>
      <c r="C20" s="20"/>
      <c r="D20" s="28">
        <v>146</v>
      </c>
      <c r="E20" s="19">
        <f>(RANK(D20,$D$16:$D$31))</f>
        <v>11</v>
      </c>
      <c r="F20" s="18">
        <v>5</v>
      </c>
      <c r="G20" s="46">
        <f t="shared" si="0"/>
        <v>5</v>
      </c>
      <c r="H20" s="19">
        <f>(RANK(F20,$F$16:$F$31))</f>
        <v>3</v>
      </c>
      <c r="I20" s="18">
        <v>188</v>
      </c>
      <c r="J20" s="18">
        <v>36.25</v>
      </c>
      <c r="K20" s="45">
        <f t="shared" si="1"/>
        <v>151.75</v>
      </c>
      <c r="L20" s="19">
        <f>(RANK(K20,$K$16:$K$31))</f>
        <v>5</v>
      </c>
      <c r="M20" s="19">
        <f t="shared" si="2"/>
        <v>19</v>
      </c>
      <c r="N20" s="26">
        <f t="shared" si="3"/>
        <v>19.11</v>
      </c>
      <c r="O20" s="19">
        <f>(RANK(N20,$N$16:$N$31,1))</f>
        <v>5</v>
      </c>
      <c r="P20"/>
      <c r="Q20" s="24"/>
      <c r="R20" s="51">
        <f t="shared" si="4"/>
        <v>347.75</v>
      </c>
      <c r="S20" s="19">
        <f>(RANK(R20,$R$16:$R$31))</f>
        <v>10</v>
      </c>
    </row>
    <row r="21" spans="1:19" ht="21.75" customHeight="1" thickBot="1">
      <c r="A21" s="17">
        <v>10</v>
      </c>
      <c r="B21" s="20" t="s">
        <v>45</v>
      </c>
      <c r="C21" s="20"/>
      <c r="D21" s="28">
        <v>258</v>
      </c>
      <c r="E21" s="19">
        <f>(RANK(D21,$D$16:$D$31))</f>
        <v>6</v>
      </c>
      <c r="F21" s="18">
        <v>3</v>
      </c>
      <c r="G21" s="46">
        <f t="shared" si="0"/>
        <v>7</v>
      </c>
      <c r="H21" s="19">
        <f>(RANK(F21,$F$16:$F$31))</f>
        <v>9</v>
      </c>
      <c r="I21" s="18">
        <v>178</v>
      </c>
      <c r="J21" s="29">
        <v>28.18</v>
      </c>
      <c r="K21" s="45">
        <f t="shared" si="1"/>
        <v>149.82</v>
      </c>
      <c r="L21" s="19">
        <f>(RANK(K21,$K$16:$K$31))</f>
        <v>6</v>
      </c>
      <c r="M21" s="19">
        <f t="shared" si="2"/>
        <v>21</v>
      </c>
      <c r="N21" s="26">
        <f t="shared" si="3"/>
        <v>21.06</v>
      </c>
      <c r="O21" s="19">
        <f>(RANK(N21,$N$16:$N$31,1))</f>
        <v>6</v>
      </c>
      <c r="P21"/>
      <c r="Q21" s="24"/>
      <c r="R21" s="51">
        <f t="shared" si="4"/>
        <v>437.82</v>
      </c>
      <c r="S21" s="19">
        <f>(RANK(R21,$R$16:$R$31))</f>
        <v>5</v>
      </c>
    </row>
    <row r="22" spans="1:19" ht="21.75" customHeight="1" thickBot="1">
      <c r="A22" s="17">
        <v>11</v>
      </c>
      <c r="B22" s="20" t="s">
        <v>27</v>
      </c>
      <c r="C22" s="20"/>
      <c r="D22" s="28">
        <v>272</v>
      </c>
      <c r="E22" s="19">
        <f>(RANK(D22,$D$16:$D$31))</f>
        <v>4</v>
      </c>
      <c r="F22" s="18">
        <v>2</v>
      </c>
      <c r="G22" s="46">
        <f t="shared" si="0"/>
        <v>8</v>
      </c>
      <c r="H22" s="19">
        <f>(RANK(F22,$F$16:$F$31))</f>
        <v>11</v>
      </c>
      <c r="I22" s="18">
        <v>172</v>
      </c>
      <c r="J22" s="29">
        <v>40.88</v>
      </c>
      <c r="K22" s="45">
        <f t="shared" si="1"/>
        <v>131.12</v>
      </c>
      <c r="L22" s="19">
        <f>(RANK(K22,$K$16:$K$31))</f>
        <v>7</v>
      </c>
      <c r="M22" s="19">
        <f t="shared" si="2"/>
        <v>22</v>
      </c>
      <c r="N22" s="26">
        <f t="shared" si="3"/>
        <v>22.04</v>
      </c>
      <c r="O22" s="19">
        <f>(RANK(N22,$N$16:$N$31,1))</f>
        <v>7</v>
      </c>
      <c r="P22"/>
      <c r="Q22" s="24"/>
      <c r="R22" s="51">
        <f t="shared" si="4"/>
        <v>423.12</v>
      </c>
      <c r="S22" s="19">
        <f>(RANK(R22,$R$16:$R$31))</f>
        <v>6</v>
      </c>
    </row>
    <row r="23" spans="1:19" ht="21.75" customHeight="1" thickBot="1">
      <c r="A23" s="17">
        <v>5</v>
      </c>
      <c r="B23" s="20" t="s">
        <v>51</v>
      </c>
      <c r="C23" s="20"/>
      <c r="D23" s="28">
        <v>268</v>
      </c>
      <c r="E23" s="19">
        <f>(RANK(D23,$D$16:$D$31))</f>
        <v>5</v>
      </c>
      <c r="F23" s="18">
        <v>4</v>
      </c>
      <c r="G23" s="46">
        <f t="shared" si="0"/>
        <v>6</v>
      </c>
      <c r="H23" s="19">
        <f>(RANK(F23,$F$16:$F$31))</f>
        <v>6</v>
      </c>
      <c r="I23" s="18">
        <v>114</v>
      </c>
      <c r="J23" s="18">
        <v>17.27</v>
      </c>
      <c r="K23" s="45">
        <f t="shared" si="1"/>
        <v>96.73</v>
      </c>
      <c r="L23" s="19">
        <f>(RANK(K23,$K$16:$K$31))</f>
        <v>13</v>
      </c>
      <c r="M23" s="19">
        <f t="shared" si="2"/>
        <v>24</v>
      </c>
      <c r="N23" s="26">
        <f t="shared" si="3"/>
        <v>24.05</v>
      </c>
      <c r="O23" s="19">
        <f>(RANK(N23,$N$16:$N$31,1))</f>
        <v>8</v>
      </c>
      <c r="P23"/>
      <c r="Q23" s="24"/>
      <c r="R23" s="51">
        <f t="shared" si="4"/>
        <v>404.73</v>
      </c>
      <c r="S23" s="19">
        <f>(RANK(R23,$R$16:$R$31))</f>
        <v>7</v>
      </c>
    </row>
    <row r="24" spans="1:19" ht="21.75" customHeight="1" thickBot="1">
      <c r="A24" s="17">
        <v>7</v>
      </c>
      <c r="B24" s="20" t="s">
        <v>41</v>
      </c>
      <c r="C24" s="20"/>
      <c r="D24" s="28">
        <v>219</v>
      </c>
      <c r="E24" s="19">
        <f>(RANK(D24,$D$16:$D$31))</f>
        <v>10</v>
      </c>
      <c r="F24" s="18">
        <v>4</v>
      </c>
      <c r="G24" s="46">
        <f t="shared" si="0"/>
        <v>6</v>
      </c>
      <c r="H24" s="19">
        <f>(RANK(F24,$F$16:$F$31))</f>
        <v>6</v>
      </c>
      <c r="I24" s="18">
        <v>165</v>
      </c>
      <c r="J24" s="29">
        <v>44.08</v>
      </c>
      <c r="K24" s="45">
        <f t="shared" si="1"/>
        <v>120.92</v>
      </c>
      <c r="L24" s="19">
        <f>(RANK(K24,$K$16:$K$31))</f>
        <v>9</v>
      </c>
      <c r="M24" s="19">
        <f t="shared" si="2"/>
        <v>25</v>
      </c>
      <c r="N24" s="26">
        <f t="shared" si="3"/>
        <v>25.1</v>
      </c>
      <c r="O24" s="19">
        <f>(RANK(N24,$N$16:$N$31,1))</f>
        <v>9</v>
      </c>
      <c r="P24"/>
      <c r="Q24" s="24"/>
      <c r="R24" s="51">
        <f t="shared" si="4"/>
        <v>379.92</v>
      </c>
      <c r="S24" s="19">
        <f>(RANK(R24,$R$16:$R$31))</f>
        <v>8</v>
      </c>
    </row>
    <row r="25" spans="1:19" ht="21.75" customHeight="1" thickBot="1">
      <c r="A25" s="17">
        <v>12</v>
      </c>
      <c r="B25" s="20" t="s">
        <v>49</v>
      </c>
      <c r="C25" s="20"/>
      <c r="D25" s="28">
        <v>146</v>
      </c>
      <c r="E25" s="19">
        <f>(RANK(D25,$D$16:$D$31))</f>
        <v>11</v>
      </c>
      <c r="F25" s="18">
        <v>5</v>
      </c>
      <c r="G25" s="46">
        <f t="shared" si="0"/>
        <v>5</v>
      </c>
      <c r="H25" s="19">
        <f>(RANK(F25,$F$16:$F$31))</f>
        <v>3</v>
      </c>
      <c r="I25" s="18">
        <v>181</v>
      </c>
      <c r="J25" s="29">
        <v>81.77</v>
      </c>
      <c r="K25" s="45">
        <f t="shared" si="1"/>
        <v>99.23</v>
      </c>
      <c r="L25" s="19">
        <f>(RANK(K25,$K$16:$K$31))</f>
        <v>11</v>
      </c>
      <c r="M25" s="19">
        <f t="shared" si="2"/>
        <v>25</v>
      </c>
      <c r="N25" s="26">
        <f t="shared" si="3"/>
        <v>25.11</v>
      </c>
      <c r="O25" s="19">
        <f>(RANK(N25,$N$16:$N$31,1))</f>
        <v>10</v>
      </c>
      <c r="P25"/>
      <c r="Q25" s="24"/>
      <c r="R25" s="51">
        <f t="shared" si="4"/>
        <v>295.23</v>
      </c>
      <c r="S25" s="19">
        <f>(RANK(R25,$R$16:$R$31))</f>
        <v>12</v>
      </c>
    </row>
    <row r="26" spans="1:19" ht="21.75" customHeight="1" thickBot="1">
      <c r="A26" s="17">
        <v>16</v>
      </c>
      <c r="B26" s="20" t="s">
        <v>48</v>
      </c>
      <c r="C26" s="20"/>
      <c r="D26" s="28">
        <v>146</v>
      </c>
      <c r="E26" s="19">
        <f>(RANK(D26,$D$16:$D$31))</f>
        <v>11</v>
      </c>
      <c r="F26" s="18">
        <v>2</v>
      </c>
      <c r="G26" s="46">
        <f t="shared" si="0"/>
        <v>8</v>
      </c>
      <c r="H26" s="19">
        <f>(RANK(F26,$F$16:$F$31))</f>
        <v>11</v>
      </c>
      <c r="I26" s="18">
        <v>191</v>
      </c>
      <c r="J26" s="29">
        <v>36.44</v>
      </c>
      <c r="K26" s="45">
        <f t="shared" si="1"/>
        <v>154.56</v>
      </c>
      <c r="L26" s="19">
        <f>(RANK(K26,$K$16:$K$31))</f>
        <v>4</v>
      </c>
      <c r="M26" s="19">
        <f t="shared" si="2"/>
        <v>26</v>
      </c>
      <c r="N26" s="26">
        <f t="shared" si="3"/>
        <v>26.11</v>
      </c>
      <c r="O26" s="19">
        <f>(RANK(N26,$N$16:$N$31,1))</f>
        <v>11</v>
      </c>
      <c r="P26"/>
      <c r="Q26" s="24"/>
      <c r="R26" s="51">
        <f t="shared" si="4"/>
        <v>320.56</v>
      </c>
      <c r="S26" s="19">
        <f>(RANK(R26,$R$16:$R$31))</f>
        <v>11</v>
      </c>
    </row>
    <row r="27" spans="1:19" ht="21.75" customHeight="1" thickBot="1">
      <c r="A27" s="17">
        <v>14</v>
      </c>
      <c r="B27" s="20" t="s">
        <v>47</v>
      </c>
      <c r="C27" s="20"/>
      <c r="D27" s="28">
        <v>222</v>
      </c>
      <c r="E27" s="19">
        <f>(RANK(D27,$D$16:$D$31))</f>
        <v>9</v>
      </c>
      <c r="F27" s="18">
        <v>4</v>
      </c>
      <c r="G27" s="46">
        <f t="shared" si="0"/>
        <v>6</v>
      </c>
      <c r="H27" s="19">
        <f>(RANK(F27,$F$16:$F$31))</f>
        <v>6</v>
      </c>
      <c r="I27" s="18">
        <v>170</v>
      </c>
      <c r="J27" s="29">
        <v>72.53</v>
      </c>
      <c r="K27" s="45">
        <f t="shared" si="1"/>
        <v>97.47</v>
      </c>
      <c r="L27" s="19">
        <f>(RANK(K27,$K$16:$K$31))</f>
        <v>12</v>
      </c>
      <c r="M27" s="19">
        <f t="shared" si="2"/>
        <v>27</v>
      </c>
      <c r="N27" s="26">
        <f t="shared" si="3"/>
        <v>27.09</v>
      </c>
      <c r="O27" s="19">
        <f>(RANK(N27,$N$16:$N$31,1))</f>
        <v>12</v>
      </c>
      <c r="P27"/>
      <c r="Q27" s="24"/>
      <c r="R27" s="51">
        <f t="shared" si="4"/>
        <v>359.47</v>
      </c>
      <c r="S27" s="19">
        <f>(RANK(R27,$R$16:$R$31))</f>
        <v>9</v>
      </c>
    </row>
    <row r="28" spans="1:19" ht="21.75" customHeight="1" thickBot="1">
      <c r="A28" s="17">
        <v>3</v>
      </c>
      <c r="B28" s="22" t="s">
        <v>40</v>
      </c>
      <c r="C28" s="20"/>
      <c r="D28" s="28">
        <v>236</v>
      </c>
      <c r="E28" s="19">
        <f>(RANK(D28,$D$16:$D$31))</f>
        <v>8</v>
      </c>
      <c r="F28" s="18">
        <v>2</v>
      </c>
      <c r="G28" s="46">
        <f t="shared" si="0"/>
        <v>8</v>
      </c>
      <c r="H28" s="19">
        <f>(RANK(F28,$F$16:$F$31))</f>
        <v>11</v>
      </c>
      <c r="I28" s="18">
        <v>24</v>
      </c>
      <c r="J28" s="18">
        <v>41.74</v>
      </c>
      <c r="K28" s="45">
        <f t="shared" si="1"/>
        <v>0</v>
      </c>
      <c r="L28" s="19">
        <f>(RANK(K28,$K$16:$K$31))</f>
        <v>15</v>
      </c>
      <c r="M28" s="19">
        <f t="shared" si="2"/>
        <v>34</v>
      </c>
      <c r="N28" s="26">
        <f t="shared" si="3"/>
        <v>34.08</v>
      </c>
      <c r="O28" s="19">
        <f>(RANK(N28,$N$16:$N$31,1))</f>
        <v>13</v>
      </c>
      <c r="P28"/>
      <c r="Q28" s="24"/>
      <c r="R28" s="51">
        <f t="shared" si="4"/>
        <v>256</v>
      </c>
      <c r="S28" s="19">
        <f>(RANK(R28,$R$16:$R$31))</f>
        <v>13</v>
      </c>
    </row>
    <row r="29" spans="1:19" ht="21.75" customHeight="1" thickBot="1">
      <c r="A29" s="17">
        <v>15</v>
      </c>
      <c r="B29" s="20" t="s">
        <v>50</v>
      </c>
      <c r="C29" s="20"/>
      <c r="D29" s="28">
        <v>139</v>
      </c>
      <c r="E29" s="19">
        <f>(RANK(D29,$D$16:$D$31))</f>
        <v>14</v>
      </c>
      <c r="F29" s="18">
        <v>0</v>
      </c>
      <c r="G29" s="46">
        <f t="shared" si="0"/>
        <v>10</v>
      </c>
      <c r="H29" s="19">
        <f>(RANK(F29,$F$16:$F$31))</f>
        <v>15</v>
      </c>
      <c r="I29" s="18">
        <v>167</v>
      </c>
      <c r="J29" s="29">
        <v>55.55</v>
      </c>
      <c r="K29" s="45">
        <f t="shared" si="1"/>
        <v>111.45</v>
      </c>
      <c r="L29" s="19">
        <f>(RANK(K29,$K$16:$K$31))</f>
        <v>10</v>
      </c>
      <c r="M29" s="19">
        <f t="shared" si="2"/>
        <v>39</v>
      </c>
      <c r="N29" s="26">
        <f t="shared" si="3"/>
        <v>39.14</v>
      </c>
      <c r="O29" s="19">
        <f>(RANK(N29,$N$16:$N$31,1))</f>
        <v>14</v>
      </c>
      <c r="P29"/>
      <c r="Q29" s="24"/>
      <c r="R29" s="51">
        <f t="shared" si="4"/>
        <v>250.45</v>
      </c>
      <c r="S29" s="19">
        <f>(RANK(R29,$R$16:$R$31))</f>
        <v>14</v>
      </c>
    </row>
    <row r="30" spans="1:19" ht="21.75" customHeight="1" thickBot="1">
      <c r="A30" s="61">
        <v>13</v>
      </c>
      <c r="B30" s="22" t="s">
        <v>46</v>
      </c>
      <c r="C30" s="22"/>
      <c r="D30" s="62">
        <v>31</v>
      </c>
      <c r="E30" s="63">
        <f>(RANK(D30,$D$16:$D$31))</f>
        <v>15</v>
      </c>
      <c r="F30" s="23">
        <v>1</v>
      </c>
      <c r="G30" s="48">
        <f t="shared" si="0"/>
        <v>9</v>
      </c>
      <c r="H30" s="63">
        <f>(RANK(F30,$F$16:$F$31))</f>
        <v>14</v>
      </c>
      <c r="I30" s="23">
        <v>113</v>
      </c>
      <c r="J30" s="64">
        <v>71.76</v>
      </c>
      <c r="K30" s="47">
        <f t="shared" si="1"/>
        <v>41.239999999999995</v>
      </c>
      <c r="L30" s="63">
        <f>(RANK(K30,$K$16:$K$31))</f>
        <v>14</v>
      </c>
      <c r="M30" s="63">
        <f t="shared" si="2"/>
        <v>43</v>
      </c>
      <c r="N30" s="65">
        <f t="shared" si="3"/>
        <v>43.15</v>
      </c>
      <c r="O30" s="63">
        <f>(RANK(N30,$N$16:$N$31,1))</f>
        <v>15</v>
      </c>
      <c r="P30"/>
      <c r="Q30" s="24"/>
      <c r="R30" s="51">
        <f t="shared" si="4"/>
        <v>82.24</v>
      </c>
      <c r="S30" s="19">
        <f>(RANK(R30,$R$16:$R$31))</f>
        <v>15</v>
      </c>
    </row>
    <row r="31" spans="13:16" ht="12.75">
      <c r="M31"/>
      <c r="N31"/>
      <c r="O31" s="26"/>
      <c r="P31"/>
    </row>
    <row r="32" spans="13:16" ht="12.75">
      <c r="M32"/>
      <c r="N32"/>
      <c r="O32" s="26"/>
      <c r="P32"/>
    </row>
    <row r="33" spans="13:16" ht="12.75">
      <c r="M33"/>
      <c r="N33"/>
      <c r="O33" s="26"/>
      <c r="P33"/>
    </row>
    <row r="34" spans="13:16" ht="12.75">
      <c r="M34"/>
      <c r="N34"/>
      <c r="O34"/>
      <c r="P34" s="26"/>
    </row>
    <row r="35" spans="13:16" ht="12.75">
      <c r="M35"/>
      <c r="N35"/>
      <c r="O35"/>
      <c r="P35" s="26"/>
    </row>
    <row r="36" spans="13:16" ht="12.75">
      <c r="M36"/>
      <c r="N36"/>
      <c r="O36"/>
      <c r="P36" s="26"/>
    </row>
    <row r="37" spans="13:16" ht="12.75">
      <c r="M37"/>
      <c r="N37"/>
      <c r="O37"/>
      <c r="P37"/>
    </row>
    <row r="38" spans="14:16" ht="12.75">
      <c r="N38"/>
      <c r="O38"/>
      <c r="P38"/>
    </row>
    <row r="39" spans="14:16" ht="12.75">
      <c r="N39"/>
      <c r="O39"/>
      <c r="P39"/>
    </row>
    <row r="40" ht="12.75">
      <c r="P40"/>
    </row>
    <row r="41" ht="12.75">
      <c r="P41"/>
    </row>
    <row r="42" ht="12.75">
      <c r="P42"/>
    </row>
  </sheetData>
  <sheetProtection/>
  <mergeCells count="5">
    <mergeCell ref="D14:E14"/>
    <mergeCell ref="I14:L14"/>
    <mergeCell ref="F14:H14"/>
    <mergeCell ref="B2:O2"/>
    <mergeCell ref="B1:O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Stanislav Vágner</cp:lastModifiedBy>
  <cp:lastPrinted>2023-12-29T22:57:23Z</cp:lastPrinted>
  <dcterms:created xsi:type="dcterms:W3CDTF">2009-05-05T19:12:10Z</dcterms:created>
  <dcterms:modified xsi:type="dcterms:W3CDTF">2023-12-31T15:24:03Z</dcterms:modified>
  <cp:category/>
  <cp:version/>
  <cp:contentType/>
  <cp:contentStatus/>
</cp:coreProperties>
</file>