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435" windowHeight="10785" activeTab="0"/>
  </bookViews>
  <sheets>
    <sheet name="Žalanský víceboj 14. 9. 2014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<sst xmlns="http://schemas.openxmlformats.org/spreadsheetml/2006/main" count="70" uniqueCount="57">
  <si>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</si>
  <si>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</si>
  <si>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</si>
  <si>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</si>
  <si>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</si>
  <si>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</si>
  <si>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</si>
  <si>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</si>
  <si>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</si>
  <si>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</si>
  <si>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</si>
  <si>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</si>
  <si>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CELKEM</t>
  </si>
  <si>
    <t>SBTS &amp; KVZ Teplice</t>
  </si>
  <si>
    <t>Prepletaný Jan VR-06</t>
  </si>
  <si>
    <t>č.</t>
  </si>
  <si>
    <t>Jméno</t>
  </si>
  <si>
    <t>čas</t>
  </si>
  <si>
    <t>po odečtu</t>
  </si>
  <si>
    <t>Sportovní střelnice Žalany</t>
  </si>
  <si>
    <t>Žalanský víceboj</t>
  </si>
  <si>
    <t>body</t>
  </si>
  <si>
    <t>suma</t>
  </si>
  <si>
    <t>brokovnice</t>
  </si>
  <si>
    <t>%</t>
  </si>
  <si>
    <t>max Pi</t>
  </si>
  <si>
    <t>max Br</t>
  </si>
  <si>
    <t>max Pu</t>
  </si>
  <si>
    <t>Poř.</t>
  </si>
  <si>
    <t>Pistole / Revolver 25m</t>
  </si>
  <si>
    <t>77/P mířená</t>
  </si>
  <si>
    <t>135/P rychlá</t>
  </si>
  <si>
    <t>Železa</t>
  </si>
  <si>
    <t>neděle, 14.9. 2014</t>
  </si>
  <si>
    <t>Ing. Charvát Ladislav</t>
  </si>
  <si>
    <t>puška (135/P)</t>
  </si>
  <si>
    <t>Pi/Re 5+15 mířená na 77/P, 12 ran rychle s přebitím na 135/P, broková rojnice 10 ran,broková mířenka 10 ran na 135/P, ÚPu rojnice Popper(10) + terč 135/P 10 ran</t>
  </si>
  <si>
    <t>Součet % dosažených v jednotlivých disciplínách</t>
  </si>
  <si>
    <t>Prepletany</t>
  </si>
  <si>
    <t>Pojer</t>
  </si>
  <si>
    <t>Šorer</t>
  </si>
  <si>
    <t>Hrádek</t>
  </si>
  <si>
    <t>Synek</t>
  </si>
  <si>
    <t>Volhejn</t>
  </si>
  <si>
    <t>Dlouhý</t>
  </si>
  <si>
    <t>Chaloupecký</t>
  </si>
  <si>
    <t>Vodicka</t>
  </si>
  <si>
    <t>Jirásek</t>
  </si>
  <si>
    <t>Charvát</t>
  </si>
  <si>
    <t>Strnad</t>
  </si>
  <si>
    <t>Šafránek</t>
  </si>
  <si>
    <t>Caprata</t>
  </si>
  <si>
    <t>součet %</t>
  </si>
  <si>
    <t>součet poř.</t>
  </si>
  <si>
    <t>pomocné</t>
  </si>
  <si>
    <t>Pořadí dle %</t>
  </si>
  <si>
    <t>Pořadí dle por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</si>
</sst>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0" fontId="7" fillId="23" borderId="18" xfId="0" applyFont="1" applyFill="1" applyBorder="1" applyAlignment="1">
      <alignment horizontal="center"/>
    </xf>
    <xf numFmtId="0" fontId="7" fillId="23" borderId="12" xfId="0" applyFont="1" applyFill="1" applyBorder="1" applyAlignment="1">
      <alignment horizontal="center"/>
    </xf>
    <xf numFmtId="0" fontId="7" fillId="23" borderId="14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25" borderId="19" xfId="0" applyFont="1" applyFill="1" applyBorder="1" applyAlignment="1">
      <alignment horizontal="center"/>
    </xf>
    <xf numFmtId="0" fontId="7" fillId="26" borderId="20" xfId="0" applyFont="1" applyFill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/>
    </xf>
    <xf numFmtId="0" fontId="7" fillId="20" borderId="22" xfId="0" applyFont="1" applyFill="1" applyBorder="1" applyAlignment="1">
      <alignment horizontal="center"/>
    </xf>
    <xf numFmtId="0" fontId="7" fillId="26" borderId="23" xfId="0" applyFont="1" applyFill="1" applyBorder="1" applyAlignment="1" applyProtection="1">
      <alignment horizontal="center"/>
      <protection locked="0"/>
    </xf>
    <xf numFmtId="0" fontId="9" fillId="27" borderId="12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/>
    </xf>
    <xf numFmtId="0" fontId="11" fillId="20" borderId="11" xfId="0" applyFont="1" applyFill="1" applyBorder="1" applyAlignment="1">
      <alignment horizontal="center"/>
    </xf>
    <xf numFmtId="0" fontId="9" fillId="2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4" fillId="4" borderId="26" xfId="0" applyFont="1" applyFill="1" applyBorder="1" applyAlignment="1">
      <alignment/>
    </xf>
    <xf numFmtId="0" fontId="4" fillId="28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4" fillId="28" borderId="26" xfId="0" applyFont="1" applyFill="1" applyBorder="1" applyAlignment="1">
      <alignment/>
    </xf>
    <xf numFmtId="0" fontId="5" fillId="28" borderId="26" xfId="0" applyFont="1" applyFill="1" applyBorder="1" applyAlignment="1">
      <alignment/>
    </xf>
    <xf numFmtId="14" fontId="4" fillId="28" borderId="26" xfId="0" applyNumberFormat="1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4" fillId="28" borderId="22" xfId="0" applyFont="1" applyFill="1" applyBorder="1" applyAlignment="1">
      <alignment/>
    </xf>
    <xf numFmtId="0" fontId="5" fillId="28" borderId="22" xfId="0" applyFont="1" applyFill="1" applyBorder="1" applyAlignment="1">
      <alignment/>
    </xf>
    <xf numFmtId="0" fontId="0" fillId="0" borderId="28" xfId="0" applyBorder="1" applyAlignment="1">
      <alignment/>
    </xf>
    <xf numFmtId="0" fontId="3" fillId="10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28" borderId="26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1" borderId="34" xfId="0" applyFont="1" applyFill="1" applyBorder="1" applyAlignment="1">
      <alignment horizontal="center" vertical="center"/>
    </xf>
    <xf numFmtId="0" fontId="7" fillId="21" borderId="35" xfId="0" applyFont="1" applyFill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7" fillId="23" borderId="37" xfId="0" applyFont="1" applyFill="1" applyBorder="1" applyAlignment="1" applyProtection="1">
      <alignment horizontal="center"/>
      <protection locked="0"/>
    </xf>
    <xf numFmtId="0" fontId="7" fillId="23" borderId="10" xfId="0" applyFont="1" applyFill="1" applyBorder="1" applyAlignment="1" applyProtection="1">
      <alignment horizontal="center"/>
      <protection locked="0"/>
    </xf>
    <xf numFmtId="0" fontId="7" fillId="23" borderId="13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24" borderId="34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7" fillId="23" borderId="34" xfId="0" applyFont="1" applyFill="1" applyBorder="1" applyAlignment="1" applyProtection="1">
      <alignment horizontal="center"/>
      <protection locked="0"/>
    </xf>
    <xf numFmtId="0" fontId="7" fillId="23" borderId="35" xfId="0" applyFont="1" applyFill="1" applyBorder="1" applyAlignment="1" applyProtection="1">
      <alignment horizontal="center"/>
      <protection locked="0"/>
    </xf>
    <xf numFmtId="0" fontId="7" fillId="25" borderId="34" xfId="0" applyFont="1" applyFill="1" applyBorder="1" applyAlignment="1">
      <alignment horizontal="center"/>
    </xf>
    <xf numFmtId="0" fontId="7" fillId="25" borderId="35" xfId="0" applyFont="1" applyFill="1" applyBorder="1" applyAlignment="1">
      <alignment horizontal="center"/>
    </xf>
    <xf numFmtId="0" fontId="7" fillId="25" borderId="39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19" borderId="34" xfId="0" applyFont="1" applyFill="1" applyBorder="1" applyAlignment="1">
      <alignment horizontal="center" vertical="center"/>
    </xf>
    <xf numFmtId="0" fontId="7" fillId="19" borderId="35" xfId="0" applyFont="1" applyFill="1" applyBorder="1" applyAlignment="1">
      <alignment horizontal="center" vertical="center"/>
    </xf>
    <xf numFmtId="0" fontId="7" fillId="21" borderId="40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5"/>
  <sheetViews>
    <sheetView tabSelected="1" zoomScalePageLayoutView="0" workbookViewId="0" topLeftCell="B1">
      <pane xSplit="1" ySplit="15" topLeftCell="H16" activePane="bottomRight" state="frozen"/>
      <selection pane="topLeft" activeCell="B1" sqref="B1"/>
      <selection pane="topRight" activeCell="C1" sqref="C1"/>
      <selection pane="bottomLeft" activeCell="B16" sqref="B16"/>
      <selection pane="bottomRight" activeCell="B34" sqref="B34:B35"/>
    </sheetView>
  </sheetViews>
  <sheetFormatPr defaultColWidth="9.140625" defaultRowHeight="12.75"/>
  <cols>
    <col min="1" max="1" width="2.7109375" style="0" hidden="1" customWidth="1"/>
    <col min="2" max="2" width="24.140625" style="0" customWidth="1"/>
    <col min="3" max="13" width="3.28125" style="1" customWidth="1"/>
    <col min="14" max="14" width="12.140625" style="1" customWidth="1"/>
    <col min="15" max="15" width="5.28125" style="1" customWidth="1"/>
    <col min="16" max="16" width="6.00390625" style="1" customWidth="1"/>
    <col min="17" max="17" width="8.8515625" style="1" customWidth="1"/>
    <col min="18" max="18" width="5.8515625" style="1" customWidth="1"/>
    <col min="19" max="19" width="3.7109375" style="1" customWidth="1"/>
    <col min="20" max="26" width="3.28125" style="1" customWidth="1"/>
    <col min="27" max="28" width="6.7109375" style="1" customWidth="1"/>
    <col min="29" max="29" width="6.140625" style="1" customWidth="1"/>
    <col min="30" max="30" width="9.140625" style="1" customWidth="1"/>
    <col min="31" max="31" width="5.57421875" style="1" customWidth="1"/>
    <col min="32" max="32" width="4.421875" style="1" customWidth="1"/>
    <col min="33" max="39" width="3.28125" style="1" customWidth="1"/>
    <col min="40" max="40" width="5.57421875" style="1" customWidth="1"/>
    <col min="41" max="41" width="6.8515625" style="1" customWidth="1"/>
    <col min="42" max="42" width="9.57421875" style="1" customWidth="1"/>
    <col min="43" max="43" width="6.28125" style="1" customWidth="1"/>
    <col min="44" max="44" width="4.00390625" style="1" customWidth="1"/>
    <col min="45" max="45" width="8.7109375" style="1" hidden="1" customWidth="1"/>
    <col min="46" max="46" width="7.8515625" style="0" customWidth="1"/>
    <col min="47" max="49" width="7.8515625" style="0" hidden="1" customWidth="1"/>
    <col min="50" max="50" width="7.7109375" style="0" customWidth="1"/>
    <col min="51" max="53" width="9.140625" style="0" hidden="1" customWidth="1"/>
  </cols>
  <sheetData>
    <row r="1" spans="2:50" ht="26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31"/>
      <c r="AV1" s="31"/>
      <c r="AW1" s="31"/>
      <c r="AX1" s="42"/>
    </row>
    <row r="2" spans="2:50" ht="12.75">
      <c r="B2" s="32" t="s">
        <v>1</v>
      </c>
      <c r="C2" s="45" t="s">
        <v>20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33"/>
      <c r="AV2" s="33"/>
      <c r="AW2" s="33"/>
      <c r="AX2" s="34"/>
    </row>
    <row r="3" spans="2:50" ht="15">
      <c r="B3" s="32" t="s">
        <v>2</v>
      </c>
      <c r="C3" s="35" t="s">
        <v>13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6"/>
      <c r="AU3" s="36"/>
      <c r="AV3" s="36"/>
      <c r="AW3" s="36"/>
      <c r="AX3" s="34"/>
    </row>
    <row r="4" spans="2:50" ht="15">
      <c r="B4" s="32" t="s">
        <v>3</v>
      </c>
      <c r="C4" s="37" t="s">
        <v>33</v>
      </c>
      <c r="D4" s="37"/>
      <c r="E4" s="37"/>
      <c r="F4" s="37"/>
      <c r="G4" s="37"/>
      <c r="H4" s="37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6"/>
      <c r="AU4" s="36"/>
      <c r="AV4" s="36"/>
      <c r="AW4" s="36"/>
      <c r="AX4" s="34"/>
    </row>
    <row r="5" spans="2:50" ht="15">
      <c r="B5" s="32" t="s">
        <v>4</v>
      </c>
      <c r="C5" s="35" t="s">
        <v>19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6"/>
      <c r="AU5" s="36"/>
      <c r="AV5" s="36"/>
      <c r="AW5" s="36"/>
      <c r="AX5" s="34"/>
    </row>
    <row r="6" spans="2:50" ht="15">
      <c r="B6" s="32" t="s">
        <v>5</v>
      </c>
      <c r="C6" s="35" t="s">
        <v>37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6"/>
      <c r="AU6" s="36"/>
      <c r="AV6" s="36"/>
      <c r="AW6" s="36"/>
      <c r="AX6" s="34"/>
    </row>
    <row r="7" spans="2:50" ht="15">
      <c r="B7" s="32" t="s">
        <v>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6"/>
      <c r="AU7" s="36"/>
      <c r="AV7" s="36"/>
      <c r="AW7" s="36"/>
      <c r="AX7" s="34"/>
    </row>
    <row r="8" spans="2:50" ht="15">
      <c r="B8" s="32" t="s">
        <v>7</v>
      </c>
      <c r="C8" s="35" t="s">
        <v>36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6"/>
      <c r="AU8" s="36"/>
      <c r="AV8" s="36"/>
      <c r="AW8" s="36"/>
      <c r="AX8" s="34"/>
    </row>
    <row r="9" spans="2:50" ht="15">
      <c r="B9" s="32" t="s">
        <v>8</v>
      </c>
      <c r="C9" s="33">
        <v>0</v>
      </c>
      <c r="D9" s="33"/>
      <c r="E9" s="33"/>
      <c r="F9" s="33"/>
      <c r="G9" s="33"/>
      <c r="H9" s="33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6"/>
      <c r="AU9" s="36"/>
      <c r="AV9" s="36"/>
      <c r="AW9" s="36"/>
      <c r="AX9" s="34"/>
    </row>
    <row r="10" spans="2:53" ht="15">
      <c r="B10" s="32" t="s">
        <v>9</v>
      </c>
      <c r="C10" s="33">
        <v>0</v>
      </c>
      <c r="D10" s="33"/>
      <c r="E10" s="33"/>
      <c r="F10" s="33"/>
      <c r="G10" s="33"/>
      <c r="H10" s="33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6"/>
      <c r="AU10" s="36"/>
      <c r="AV10" s="36"/>
      <c r="AW10" s="36"/>
      <c r="AX10" s="34"/>
      <c r="AY10" t="s">
        <v>25</v>
      </c>
      <c r="AZ10" t="s">
        <v>26</v>
      </c>
      <c r="BA10" t="s">
        <v>27</v>
      </c>
    </row>
    <row r="11" spans="2:53" ht="15">
      <c r="B11" s="32" t="s">
        <v>10</v>
      </c>
      <c r="C11" s="33" t="s">
        <v>34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6"/>
      <c r="AU11" s="36"/>
      <c r="AV11" s="36"/>
      <c r="AW11" s="36"/>
      <c r="AX11" s="34"/>
      <c r="AY11">
        <f>(LARGE((Q16:Q44),1))</f>
        <v>234.18</v>
      </c>
      <c r="AZ11">
        <f>(LARGE((AD16:AD45),1))</f>
        <v>180.7</v>
      </c>
      <c r="BA11">
        <f>(LARGE((AP16:AP44),1))</f>
        <v>70.11</v>
      </c>
    </row>
    <row r="12" spans="2:50" ht="15.75" thickBot="1">
      <c r="B12" s="38" t="s">
        <v>11</v>
      </c>
      <c r="C12" s="39" t="s">
        <v>14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40"/>
      <c r="AV12" s="40"/>
      <c r="AW12" s="40"/>
      <c r="AX12" s="41"/>
    </row>
    <row r="13" spans="43:45" ht="13.5" thickBot="1">
      <c r="AQ13" s="30"/>
      <c r="AR13" s="15"/>
      <c r="AS13" s="15"/>
    </row>
    <row r="14" spans="1:50" ht="13.5" thickBot="1">
      <c r="A14" s="72" t="s">
        <v>15</v>
      </c>
      <c r="B14" s="2"/>
      <c r="C14" s="52" t="s">
        <v>29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8" t="s">
        <v>30</v>
      </c>
      <c r="O14" s="5"/>
      <c r="P14" s="3"/>
      <c r="Q14" s="6"/>
      <c r="R14" s="6"/>
      <c r="S14" s="74" t="s">
        <v>28</v>
      </c>
      <c r="T14" s="80" t="s">
        <v>23</v>
      </c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  <c r="AF14" s="78" t="s">
        <v>28</v>
      </c>
      <c r="AG14" s="63" t="s">
        <v>35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5"/>
      <c r="AR14" s="76" t="s">
        <v>28</v>
      </c>
      <c r="AS14" s="25" t="s">
        <v>21</v>
      </c>
      <c r="AT14" s="29" t="s">
        <v>52</v>
      </c>
      <c r="AU14" s="27" t="s">
        <v>52</v>
      </c>
      <c r="AV14" s="28" t="s">
        <v>53</v>
      </c>
      <c r="AW14" s="87" t="s">
        <v>56</v>
      </c>
      <c r="AX14" s="87" t="s">
        <v>55</v>
      </c>
    </row>
    <row r="15" spans="1:50" ht="12.75" customHeight="1" thickBot="1">
      <c r="A15" s="73"/>
      <c r="B15" s="4" t="s">
        <v>16</v>
      </c>
      <c r="C15" s="7">
        <v>10</v>
      </c>
      <c r="D15" s="7">
        <v>9</v>
      </c>
      <c r="E15" s="7">
        <v>8</v>
      </c>
      <c r="F15" s="7">
        <v>7</v>
      </c>
      <c r="G15" s="7">
        <v>6</v>
      </c>
      <c r="H15" s="7">
        <v>5</v>
      </c>
      <c r="I15" s="7">
        <v>4</v>
      </c>
      <c r="J15" s="7">
        <v>3</v>
      </c>
      <c r="K15" s="7">
        <v>2</v>
      </c>
      <c r="L15" s="7">
        <v>1</v>
      </c>
      <c r="M15" s="8">
        <v>0</v>
      </c>
      <c r="N15" s="8" t="s">
        <v>31</v>
      </c>
      <c r="O15" s="7" t="s">
        <v>22</v>
      </c>
      <c r="P15" s="7" t="s">
        <v>17</v>
      </c>
      <c r="Q15" s="7" t="s">
        <v>18</v>
      </c>
      <c r="R15" s="8" t="s">
        <v>24</v>
      </c>
      <c r="S15" s="75"/>
      <c r="T15" s="9">
        <v>10</v>
      </c>
      <c r="U15" s="21">
        <v>9</v>
      </c>
      <c r="V15" s="21">
        <v>8</v>
      </c>
      <c r="W15" s="21">
        <v>7</v>
      </c>
      <c r="X15" s="21">
        <v>6</v>
      </c>
      <c r="Y15" s="21">
        <v>5</v>
      </c>
      <c r="Z15" s="21">
        <v>0</v>
      </c>
      <c r="AA15" s="21" t="s">
        <v>32</v>
      </c>
      <c r="AB15" s="21" t="s">
        <v>22</v>
      </c>
      <c r="AC15" s="10" t="s">
        <v>17</v>
      </c>
      <c r="AD15" s="10" t="s">
        <v>18</v>
      </c>
      <c r="AE15" s="11" t="s">
        <v>24</v>
      </c>
      <c r="AF15" s="79"/>
      <c r="AG15" s="12">
        <v>10</v>
      </c>
      <c r="AH15" s="13">
        <v>9</v>
      </c>
      <c r="AI15" s="13">
        <v>8</v>
      </c>
      <c r="AJ15" s="13">
        <v>7</v>
      </c>
      <c r="AK15" s="13">
        <v>6</v>
      </c>
      <c r="AL15" s="13">
        <v>5</v>
      </c>
      <c r="AM15" s="13">
        <v>0</v>
      </c>
      <c r="AN15" s="13" t="s">
        <v>22</v>
      </c>
      <c r="AO15" s="13" t="s">
        <v>17</v>
      </c>
      <c r="AP15" s="13" t="s">
        <v>18</v>
      </c>
      <c r="AQ15" s="14" t="s">
        <v>24</v>
      </c>
      <c r="AR15" s="77"/>
      <c r="AS15" s="22" t="s">
        <v>12</v>
      </c>
      <c r="AT15" s="23" t="s">
        <v>12</v>
      </c>
      <c r="AU15" s="27" t="s">
        <v>54</v>
      </c>
      <c r="AV15" s="24" t="s">
        <v>12</v>
      </c>
      <c r="AW15" s="88"/>
      <c r="AX15" s="88"/>
    </row>
    <row r="16" spans="1:50" ht="10.5" customHeight="1">
      <c r="A16" s="46">
        <v>1</v>
      </c>
      <c r="B16" s="55" t="s">
        <v>38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v>132</v>
      </c>
      <c r="M16" s="17"/>
      <c r="N16" s="16">
        <f>C16*10+D16*9+E16*8+F16*7+G16*6+H16*5+I16*4+J16*3+K16*2+L16*1+M16*0</f>
        <v>132</v>
      </c>
      <c r="O16" s="43">
        <f>N16+N17</f>
        <v>235</v>
      </c>
      <c r="P16" s="43">
        <v>24.13</v>
      </c>
      <c r="Q16" s="43">
        <f>IF((O16-P16)&gt;0,O16-P16,0)</f>
        <v>210.87</v>
      </c>
      <c r="R16" s="48">
        <f>Q16/$AY$11*100</f>
        <v>90.04611837048424</v>
      </c>
      <c r="S16" s="50">
        <f>(RANK(Q16,$Q$16:$Q$44))</f>
        <v>4</v>
      </c>
      <c r="T16" s="43">
        <v>7</v>
      </c>
      <c r="U16" s="43">
        <v>1</v>
      </c>
      <c r="V16" s="43">
        <v>2</v>
      </c>
      <c r="W16" s="43"/>
      <c r="X16" s="43"/>
      <c r="Y16" s="43"/>
      <c r="Z16" s="43"/>
      <c r="AA16" s="43">
        <v>100</v>
      </c>
      <c r="AB16" s="43">
        <f>(10*T16)+(9*U16)+(8*V16)+(7*W16)+(6*X16)+(5*Y16)+AA16</f>
        <v>195</v>
      </c>
      <c r="AC16" s="43">
        <v>36.91</v>
      </c>
      <c r="AD16" s="43">
        <f>IF((AB16-AC16)&gt;0,AB16-AC16,0)</f>
        <v>158.09</v>
      </c>
      <c r="AE16" s="57">
        <f>AD16/$AZ$11*100</f>
        <v>87.48754842280023</v>
      </c>
      <c r="AF16" s="50">
        <f>(RANK(AD16,$AD$16:$AD$44))</f>
        <v>4</v>
      </c>
      <c r="AG16" s="68"/>
      <c r="AH16" s="43"/>
      <c r="AI16" s="43"/>
      <c r="AJ16" s="43"/>
      <c r="AK16" s="43"/>
      <c r="AL16" s="43"/>
      <c r="AM16" s="43"/>
      <c r="AN16" s="43">
        <v>94</v>
      </c>
      <c r="AO16" s="43">
        <v>36.66</v>
      </c>
      <c r="AP16" s="66">
        <f>IF((AN16-AO16)&gt;0,AN16-AO16,0)</f>
        <v>57.34</v>
      </c>
      <c r="AQ16" s="48">
        <f>AP16/$BA$11*100</f>
        <v>81.78576522607331</v>
      </c>
      <c r="AR16" s="50">
        <f>(RANK(AP16,$AP$16:$AP$44))</f>
        <v>4</v>
      </c>
      <c r="AS16" s="83">
        <f>Q16+AD16+AP16</f>
        <v>426.30000000000007</v>
      </c>
      <c r="AT16" s="61">
        <f>R16+AE16+AQ16</f>
        <v>259.31943201935775</v>
      </c>
      <c r="AU16" s="61">
        <f>-AT16</f>
        <v>-259.31943201935775</v>
      </c>
      <c r="AV16" s="85">
        <f>(S16+AF16+AR16)</f>
        <v>12</v>
      </c>
      <c r="AW16" s="59">
        <f>(RANK(AV16,$AV$16:$AV$44,1))</f>
        <v>2</v>
      </c>
      <c r="AX16" s="59">
        <f>(RANK(AU16,$AU$16:$AU$44,1))</f>
        <v>3</v>
      </c>
    </row>
    <row r="17" spans="1:50" ht="10.5" customHeight="1" thickBot="1">
      <c r="A17" s="47"/>
      <c r="B17" s="56"/>
      <c r="C17" s="18"/>
      <c r="D17" s="18"/>
      <c r="E17" s="18"/>
      <c r="F17" s="18"/>
      <c r="G17" s="18"/>
      <c r="H17" s="18"/>
      <c r="I17" s="26"/>
      <c r="J17" s="26"/>
      <c r="K17" s="26"/>
      <c r="L17" s="26">
        <v>103</v>
      </c>
      <c r="M17" s="19"/>
      <c r="N17" s="20">
        <f aca="true" t="shared" si="0" ref="N17:N37">C17*10+D17*9+E17*8+F17*7+G17*6+H17*5+I17*4+J17*3+K17*2+L17*1+M17*0</f>
        <v>103</v>
      </c>
      <c r="O17" s="44"/>
      <c r="P17" s="44"/>
      <c r="Q17" s="44"/>
      <c r="R17" s="49"/>
      <c r="S17" s="51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58"/>
      <c r="AF17" s="51"/>
      <c r="AG17" s="69"/>
      <c r="AH17" s="44"/>
      <c r="AI17" s="44"/>
      <c r="AJ17" s="44"/>
      <c r="AK17" s="44"/>
      <c r="AL17" s="44"/>
      <c r="AM17" s="44"/>
      <c r="AN17" s="44"/>
      <c r="AO17" s="44"/>
      <c r="AP17" s="67"/>
      <c r="AQ17" s="49"/>
      <c r="AR17" s="51"/>
      <c r="AS17" s="84"/>
      <c r="AT17" s="62"/>
      <c r="AU17" s="62"/>
      <c r="AV17" s="86"/>
      <c r="AW17" s="60"/>
      <c r="AX17" s="60"/>
    </row>
    <row r="18" spans="1:50" ht="10.5" customHeight="1">
      <c r="A18" s="46">
        <v>2</v>
      </c>
      <c r="B18" s="55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v>75</v>
      </c>
      <c r="M18" s="17"/>
      <c r="N18" s="16">
        <f t="shared" si="0"/>
        <v>75</v>
      </c>
      <c r="O18" s="43">
        <f>N18+N19</f>
        <v>105</v>
      </c>
      <c r="P18" s="43">
        <v>18.1</v>
      </c>
      <c r="Q18" s="43">
        <f>IF((O18-P18)&gt;0,O18-P18,0)</f>
        <v>86.9</v>
      </c>
      <c r="R18" s="48">
        <f>Q18/$AY$11*100</f>
        <v>37.108207361858405</v>
      </c>
      <c r="S18" s="50">
        <f>(RANK(Q18,$Q$16:$Q$44))</f>
        <v>13</v>
      </c>
      <c r="T18" s="43">
        <v>2</v>
      </c>
      <c r="U18" s="43">
        <v>1</v>
      </c>
      <c r="V18" s="43">
        <v>3</v>
      </c>
      <c r="W18" s="43">
        <v>1</v>
      </c>
      <c r="X18" s="43">
        <v>1</v>
      </c>
      <c r="Y18" s="43">
        <v>1</v>
      </c>
      <c r="Z18" s="43"/>
      <c r="AA18" s="43">
        <v>80</v>
      </c>
      <c r="AB18" s="43">
        <f>(10*T18)+(9*U18)+(8*V18)+(7*W18)+(6*X18)+(5*Y18)+AA18</f>
        <v>151</v>
      </c>
      <c r="AC18" s="43">
        <v>61.83</v>
      </c>
      <c r="AD18" s="43">
        <f>IF((AB18-AC18)&gt;0,AB18-AC18,0)</f>
        <v>89.17</v>
      </c>
      <c r="AE18" s="57">
        <f>AD18/$AZ$11*100</f>
        <v>49.3469839513005</v>
      </c>
      <c r="AF18" s="50">
        <f>(RANK(AD18,$AD$16:$AD$44))</f>
        <v>12</v>
      </c>
      <c r="AG18" s="68"/>
      <c r="AH18" s="43"/>
      <c r="AI18" s="43"/>
      <c r="AJ18" s="43"/>
      <c r="AK18" s="43"/>
      <c r="AL18" s="43"/>
      <c r="AM18" s="43"/>
      <c r="AN18" s="43">
        <v>41</v>
      </c>
      <c r="AO18" s="43">
        <v>56.91</v>
      </c>
      <c r="AP18" s="66">
        <f>IF((AN18-AO18)&gt;0,AN18-AO18,0)</f>
        <v>0</v>
      </c>
      <c r="AQ18" s="48">
        <f>AP18/$BA$11*100</f>
        <v>0</v>
      </c>
      <c r="AR18" s="50">
        <f>(RANK(AP18,$AP$16:$AP$44))</f>
        <v>11</v>
      </c>
      <c r="AS18" s="83">
        <f>Q18+AD18+AP18</f>
        <v>176.07</v>
      </c>
      <c r="AT18" s="61">
        <f>R18+AE18+AQ18</f>
        <v>86.4551913131589</v>
      </c>
      <c r="AU18" s="61">
        <f>-AT18</f>
        <v>-86.4551913131589</v>
      </c>
      <c r="AV18" s="85">
        <f>(S18+AF18+AR18)</f>
        <v>36</v>
      </c>
      <c r="AW18" s="59">
        <f>(RANK(AV18,$AV$16:$AV$44,1))</f>
        <v>13</v>
      </c>
      <c r="AX18" s="59">
        <f>(RANK(AU18,$AU$16:$AU$44,1))</f>
        <v>12</v>
      </c>
    </row>
    <row r="19" spans="1:50" ht="10.5" customHeight="1" thickBot="1">
      <c r="A19" s="47"/>
      <c r="B19" s="56"/>
      <c r="C19" s="18"/>
      <c r="D19" s="18"/>
      <c r="E19" s="18"/>
      <c r="F19" s="18"/>
      <c r="G19" s="18"/>
      <c r="H19" s="18"/>
      <c r="I19" s="26"/>
      <c r="J19" s="26"/>
      <c r="K19" s="26"/>
      <c r="L19" s="26">
        <v>30</v>
      </c>
      <c r="M19" s="19"/>
      <c r="N19" s="20">
        <f t="shared" si="0"/>
        <v>30</v>
      </c>
      <c r="O19" s="44"/>
      <c r="P19" s="44"/>
      <c r="Q19" s="44"/>
      <c r="R19" s="49"/>
      <c r="S19" s="51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58"/>
      <c r="AF19" s="51"/>
      <c r="AG19" s="69"/>
      <c r="AH19" s="44"/>
      <c r="AI19" s="44"/>
      <c r="AJ19" s="44"/>
      <c r="AK19" s="44"/>
      <c r="AL19" s="44"/>
      <c r="AM19" s="44"/>
      <c r="AN19" s="44"/>
      <c r="AO19" s="44"/>
      <c r="AP19" s="67"/>
      <c r="AQ19" s="49"/>
      <c r="AR19" s="51"/>
      <c r="AS19" s="84"/>
      <c r="AT19" s="62"/>
      <c r="AU19" s="62"/>
      <c r="AV19" s="86"/>
      <c r="AW19" s="60"/>
      <c r="AX19" s="60"/>
    </row>
    <row r="20" spans="1:50" ht="10.5" customHeight="1">
      <c r="A20" s="46">
        <v>3</v>
      </c>
      <c r="B20" s="55" t="s">
        <v>40</v>
      </c>
      <c r="C20" s="16"/>
      <c r="D20" s="16"/>
      <c r="E20" s="16"/>
      <c r="F20" s="16"/>
      <c r="G20" s="16"/>
      <c r="H20" s="16"/>
      <c r="I20" s="16"/>
      <c r="J20" s="16"/>
      <c r="K20" s="16"/>
      <c r="L20" s="16">
        <v>141</v>
      </c>
      <c r="M20" s="17"/>
      <c r="N20" s="16">
        <f t="shared" si="0"/>
        <v>141</v>
      </c>
      <c r="O20" s="43">
        <f>N20+N21</f>
        <v>252</v>
      </c>
      <c r="P20" s="43">
        <v>17.82</v>
      </c>
      <c r="Q20" s="43">
        <f>IF((O20-P20)&gt;0,O20-P20,0)</f>
        <v>234.18</v>
      </c>
      <c r="R20" s="48">
        <f>Q20/$AY$11*100</f>
        <v>100</v>
      </c>
      <c r="S20" s="50">
        <f>(RANK(Q20,$Q$16:$Q$44))</f>
        <v>1</v>
      </c>
      <c r="T20" s="43">
        <v>9</v>
      </c>
      <c r="U20" s="43">
        <v>1</v>
      </c>
      <c r="V20" s="43"/>
      <c r="W20" s="43"/>
      <c r="X20" s="43"/>
      <c r="Y20" s="43"/>
      <c r="Z20" s="43"/>
      <c r="AA20" s="43">
        <v>80</v>
      </c>
      <c r="AB20" s="43">
        <f>(10*T20)+(9*U20)+(8*V20)+(7*W20)+(6*X20)+(5*Y20)+AA20</f>
        <v>179</v>
      </c>
      <c r="AC20" s="43">
        <v>38.86</v>
      </c>
      <c r="AD20" s="43">
        <f>IF((AB20-AC20)&gt;0,AB20-AC20,0)</f>
        <v>140.14</v>
      </c>
      <c r="AE20" s="57">
        <f>AD20/$AZ$11*100</f>
        <v>77.55395683453237</v>
      </c>
      <c r="AF20" s="50">
        <f>(RANK(AD20,$AD$16:$AD$44))</f>
        <v>7</v>
      </c>
      <c r="AG20" s="70"/>
      <c r="AH20" s="66"/>
      <c r="AI20" s="66"/>
      <c r="AJ20" s="43"/>
      <c r="AK20" s="43"/>
      <c r="AL20" s="66"/>
      <c r="AM20" s="66"/>
      <c r="AN20" s="43">
        <v>91</v>
      </c>
      <c r="AO20" s="66">
        <v>29.55</v>
      </c>
      <c r="AP20" s="66">
        <f>IF((AN20-AO20)&gt;0,AN20-AO20,0)</f>
        <v>61.45</v>
      </c>
      <c r="AQ20" s="48">
        <f>AP20/$BA$11*100</f>
        <v>87.64798174297533</v>
      </c>
      <c r="AR20" s="50">
        <f>(RANK(AP20,$AP$16:$AP$44))</f>
        <v>3</v>
      </c>
      <c r="AS20" s="83">
        <f>Q20+AD20+AP20</f>
        <v>435.77</v>
      </c>
      <c r="AT20" s="61">
        <f>R20+AE20+AQ20</f>
        <v>265.2019385775077</v>
      </c>
      <c r="AU20" s="61">
        <f>-AT20</f>
        <v>-265.2019385775077</v>
      </c>
      <c r="AV20" s="85">
        <f>(S20+AF20+AR20)</f>
        <v>11</v>
      </c>
      <c r="AW20" s="59">
        <f>(RANK(AV20,$AV$16:$AV$44,1))</f>
        <v>1</v>
      </c>
      <c r="AX20" s="59">
        <f>(RANK(AU20,$AU$16:$AU$44,1))</f>
        <v>2</v>
      </c>
    </row>
    <row r="21" spans="1:50" ht="10.5" customHeight="1" thickBot="1">
      <c r="A21" s="47"/>
      <c r="B21" s="56"/>
      <c r="C21" s="18"/>
      <c r="D21" s="18"/>
      <c r="E21" s="18"/>
      <c r="F21" s="18"/>
      <c r="G21" s="18"/>
      <c r="H21" s="18"/>
      <c r="I21" s="26"/>
      <c r="J21" s="26"/>
      <c r="K21" s="26"/>
      <c r="L21" s="26">
        <v>111</v>
      </c>
      <c r="M21" s="19"/>
      <c r="N21" s="20">
        <f t="shared" si="0"/>
        <v>111</v>
      </c>
      <c r="O21" s="44"/>
      <c r="P21" s="44"/>
      <c r="Q21" s="44"/>
      <c r="R21" s="49"/>
      <c r="S21" s="51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58"/>
      <c r="AF21" s="51"/>
      <c r="AG21" s="71"/>
      <c r="AH21" s="67"/>
      <c r="AI21" s="67"/>
      <c r="AJ21" s="44"/>
      <c r="AK21" s="44"/>
      <c r="AL21" s="67"/>
      <c r="AM21" s="67"/>
      <c r="AN21" s="44"/>
      <c r="AO21" s="67"/>
      <c r="AP21" s="67"/>
      <c r="AQ21" s="49"/>
      <c r="AR21" s="51"/>
      <c r="AS21" s="84"/>
      <c r="AT21" s="62"/>
      <c r="AU21" s="62"/>
      <c r="AV21" s="86"/>
      <c r="AW21" s="60"/>
      <c r="AX21" s="60"/>
    </row>
    <row r="22" spans="1:50" ht="10.5" customHeight="1">
      <c r="A22" s="46">
        <v>4</v>
      </c>
      <c r="B22" s="55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6">
        <v>138</v>
      </c>
      <c r="M22" s="17"/>
      <c r="N22" s="16">
        <f t="shared" si="0"/>
        <v>138</v>
      </c>
      <c r="O22" s="43">
        <f>N22+N23</f>
        <v>249</v>
      </c>
      <c r="P22" s="43">
        <v>29.56</v>
      </c>
      <c r="Q22" s="43">
        <f>IF((O22-P22)&gt;0,O22-P22,0)</f>
        <v>219.44</v>
      </c>
      <c r="R22" s="48">
        <f>Q22/$AY$11*100</f>
        <v>93.70569647279869</v>
      </c>
      <c r="S22" s="50">
        <f>(RANK(Q22,$Q$16:$Q$44))</f>
        <v>2</v>
      </c>
      <c r="T22" s="43">
        <v>4</v>
      </c>
      <c r="U22" s="43">
        <v>2</v>
      </c>
      <c r="V22" s="43">
        <v>3</v>
      </c>
      <c r="W22" s="43"/>
      <c r="X22" s="43"/>
      <c r="Y22" s="43"/>
      <c r="Z22" s="43"/>
      <c r="AA22" s="43">
        <v>100</v>
      </c>
      <c r="AB22" s="43">
        <f>(10*T22)+(9*U22)+(8*V22)+(7*W22)+(6*X22)+(5*Y22)+AA22</f>
        <v>182</v>
      </c>
      <c r="AC22" s="43">
        <v>64.17</v>
      </c>
      <c r="AD22" s="43">
        <f>IF((AB22-AC22)&gt;0,AB22-AC22,0)</f>
        <v>117.83</v>
      </c>
      <c r="AE22" s="57">
        <f>AD22/$AZ$11*100</f>
        <v>65.20752628666298</v>
      </c>
      <c r="AF22" s="50">
        <f>(RANK(AD22,$AD$16:$AD$44))</f>
        <v>11</v>
      </c>
      <c r="AG22" s="70"/>
      <c r="AH22" s="66"/>
      <c r="AI22" s="66"/>
      <c r="AJ22" s="43"/>
      <c r="AK22" s="43"/>
      <c r="AL22" s="66"/>
      <c r="AM22" s="66"/>
      <c r="AN22" s="43">
        <v>76</v>
      </c>
      <c r="AO22" s="66">
        <v>78.74</v>
      </c>
      <c r="AP22" s="66">
        <f>IF((AN22-AO22)&gt;0,AN22-AO22,0)</f>
        <v>0</v>
      </c>
      <c r="AQ22" s="48">
        <f>AP22/$BA$11*100</f>
        <v>0</v>
      </c>
      <c r="AR22" s="50">
        <f>(RANK(AP22,$AP$16:$AP$44))</f>
        <v>11</v>
      </c>
      <c r="AS22" s="83">
        <f>Q22+AD22+AP22</f>
        <v>337.27</v>
      </c>
      <c r="AT22" s="61">
        <f>R22+AE22+AQ22</f>
        <v>158.9132227594617</v>
      </c>
      <c r="AU22" s="61">
        <f>-AT22</f>
        <v>-158.9132227594617</v>
      </c>
      <c r="AV22" s="85">
        <f>(S22+AF22+AR22)</f>
        <v>24</v>
      </c>
      <c r="AW22" s="59">
        <f>(RANK(AV22,$AV$16:$AV$44,1))</f>
        <v>10</v>
      </c>
      <c r="AX22" s="59">
        <f>(RANK(AU22,$AU$16:$AU$44,1))</f>
        <v>11</v>
      </c>
    </row>
    <row r="23" spans="1:50" ht="10.5" customHeight="1" thickBot="1">
      <c r="A23" s="47"/>
      <c r="B23" s="56"/>
      <c r="C23" s="18"/>
      <c r="D23" s="18"/>
      <c r="E23" s="18"/>
      <c r="F23" s="18"/>
      <c r="G23" s="18"/>
      <c r="H23" s="18"/>
      <c r="I23" s="26"/>
      <c r="J23" s="26"/>
      <c r="K23" s="26"/>
      <c r="L23" s="26">
        <v>111</v>
      </c>
      <c r="M23" s="19"/>
      <c r="N23" s="20">
        <f t="shared" si="0"/>
        <v>111</v>
      </c>
      <c r="O23" s="44"/>
      <c r="P23" s="44"/>
      <c r="Q23" s="44"/>
      <c r="R23" s="49"/>
      <c r="S23" s="5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58"/>
      <c r="AF23" s="51"/>
      <c r="AG23" s="71"/>
      <c r="AH23" s="67"/>
      <c r="AI23" s="67"/>
      <c r="AJ23" s="44"/>
      <c r="AK23" s="44"/>
      <c r="AL23" s="67"/>
      <c r="AM23" s="67"/>
      <c r="AN23" s="44"/>
      <c r="AO23" s="67"/>
      <c r="AP23" s="67"/>
      <c r="AQ23" s="49"/>
      <c r="AR23" s="51"/>
      <c r="AS23" s="84"/>
      <c r="AT23" s="62"/>
      <c r="AU23" s="62"/>
      <c r="AV23" s="86"/>
      <c r="AW23" s="60"/>
      <c r="AX23" s="60"/>
    </row>
    <row r="24" spans="1:50" ht="10.5" customHeight="1">
      <c r="A24" s="46">
        <v>5</v>
      </c>
      <c r="B24" s="55" t="s">
        <v>42</v>
      </c>
      <c r="C24" s="16"/>
      <c r="D24" s="16"/>
      <c r="E24" s="16"/>
      <c r="F24" s="16"/>
      <c r="G24" s="16"/>
      <c r="H24" s="16"/>
      <c r="I24" s="16"/>
      <c r="J24" s="16"/>
      <c r="K24" s="16"/>
      <c r="L24" s="16">
        <v>100</v>
      </c>
      <c r="M24" s="17"/>
      <c r="N24" s="16">
        <f t="shared" si="0"/>
        <v>100</v>
      </c>
      <c r="O24" s="43">
        <f>N24+N25</f>
        <v>182</v>
      </c>
      <c r="P24" s="43">
        <v>18.96</v>
      </c>
      <c r="Q24" s="43">
        <f>IF((O24-P24)&gt;0,O24-P24,0)</f>
        <v>163.04</v>
      </c>
      <c r="R24" s="48">
        <f>Q24/$AY$11*100</f>
        <v>69.62165855324963</v>
      </c>
      <c r="S24" s="50">
        <f>(RANK(Q24,$Q$16:$Q$44))</f>
        <v>11</v>
      </c>
      <c r="T24" s="43"/>
      <c r="U24" s="43"/>
      <c r="V24" s="43"/>
      <c r="W24" s="43"/>
      <c r="X24" s="43"/>
      <c r="Y24" s="43"/>
      <c r="Z24" s="43"/>
      <c r="AA24" s="43"/>
      <c r="AB24" s="43">
        <f>(10*T24)+(9*U24)+(8*V24)+(7*W24)+(6*X24)+(5*Y24)+AA24</f>
        <v>0</v>
      </c>
      <c r="AC24" s="43"/>
      <c r="AD24" s="43">
        <f>IF((AB24-AC24)&gt;0,AB24-AC24,0)</f>
        <v>0</v>
      </c>
      <c r="AE24" s="57">
        <f>AD24/$AZ$11*100</f>
        <v>0</v>
      </c>
      <c r="AF24" s="50">
        <f>(RANK(AD24,$AD$16:$AD$44))</f>
        <v>13</v>
      </c>
      <c r="AG24" s="70"/>
      <c r="AH24" s="66"/>
      <c r="AI24" s="66"/>
      <c r="AJ24" s="43"/>
      <c r="AK24" s="43"/>
      <c r="AL24" s="66"/>
      <c r="AM24" s="66"/>
      <c r="AN24" s="43">
        <v>31</v>
      </c>
      <c r="AO24" s="66">
        <v>57.71</v>
      </c>
      <c r="AP24" s="66">
        <f>IF((AN24-AO24)&gt;0,AN24-AO24,0)</f>
        <v>0</v>
      </c>
      <c r="AQ24" s="48">
        <f>AP24/$BA$11*100</f>
        <v>0</v>
      </c>
      <c r="AR24" s="50">
        <f>(RANK(AP24,$AP$16:$AP$44))</f>
        <v>11</v>
      </c>
      <c r="AS24" s="83">
        <f>Q24+AD24+AP24</f>
        <v>163.04</v>
      </c>
      <c r="AT24" s="61">
        <f>R24+AE24+AQ24</f>
        <v>69.62165855324963</v>
      </c>
      <c r="AU24" s="61">
        <f>-AT24</f>
        <v>-69.62165855324963</v>
      </c>
      <c r="AV24" s="85">
        <f>(S24+AF24+AR24)</f>
        <v>35</v>
      </c>
      <c r="AW24" s="59">
        <f>(RANK(AV24,$AV$16:$AV$44,1))</f>
        <v>12</v>
      </c>
      <c r="AX24" s="59">
        <f>(RANK(AU24,$AU$16:$AU$44,1))</f>
        <v>13</v>
      </c>
    </row>
    <row r="25" spans="1:50" ht="10.5" customHeight="1" thickBot="1">
      <c r="A25" s="47"/>
      <c r="B25" s="56"/>
      <c r="C25" s="18"/>
      <c r="D25" s="18"/>
      <c r="E25" s="18"/>
      <c r="F25" s="18"/>
      <c r="G25" s="18"/>
      <c r="H25" s="18"/>
      <c r="I25" s="26"/>
      <c r="J25" s="26"/>
      <c r="K25" s="26"/>
      <c r="L25" s="26">
        <v>82</v>
      </c>
      <c r="M25" s="19"/>
      <c r="N25" s="20">
        <f t="shared" si="0"/>
        <v>82</v>
      </c>
      <c r="O25" s="44"/>
      <c r="P25" s="44"/>
      <c r="Q25" s="44"/>
      <c r="R25" s="49"/>
      <c r="S25" s="5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58"/>
      <c r="AF25" s="51"/>
      <c r="AG25" s="71"/>
      <c r="AH25" s="67"/>
      <c r="AI25" s="67"/>
      <c r="AJ25" s="44"/>
      <c r="AK25" s="44"/>
      <c r="AL25" s="67"/>
      <c r="AM25" s="67"/>
      <c r="AN25" s="44"/>
      <c r="AO25" s="67"/>
      <c r="AP25" s="67"/>
      <c r="AQ25" s="49"/>
      <c r="AR25" s="51"/>
      <c r="AS25" s="84"/>
      <c r="AT25" s="62"/>
      <c r="AU25" s="62"/>
      <c r="AV25" s="86"/>
      <c r="AW25" s="60"/>
      <c r="AX25" s="60"/>
    </row>
    <row r="26" spans="1:50" ht="10.5" customHeight="1">
      <c r="A26" s="46">
        <v>6</v>
      </c>
      <c r="B26" s="55" t="s">
        <v>43</v>
      </c>
      <c r="C26" s="16"/>
      <c r="D26" s="16"/>
      <c r="E26" s="16"/>
      <c r="F26" s="16"/>
      <c r="G26" s="16"/>
      <c r="H26" s="16"/>
      <c r="I26" s="16"/>
      <c r="J26" s="16"/>
      <c r="K26" s="16"/>
      <c r="L26" s="16">
        <v>132</v>
      </c>
      <c r="M26" s="17"/>
      <c r="N26" s="16">
        <f t="shared" si="0"/>
        <v>132</v>
      </c>
      <c r="O26" s="43">
        <f>N26+N27</f>
        <v>236</v>
      </c>
      <c r="P26" s="43">
        <v>16.93</v>
      </c>
      <c r="Q26" s="43">
        <f>IF((O26-P26)&gt;0,O26-P26,0)</f>
        <v>219.07</v>
      </c>
      <c r="R26" s="48">
        <f>Q26/$AY$11*100</f>
        <v>93.54769835169527</v>
      </c>
      <c r="S26" s="50">
        <f>(RANK(Q26,$Q$16:$Q$44))</f>
        <v>3</v>
      </c>
      <c r="T26" s="43">
        <v>5</v>
      </c>
      <c r="U26" s="43">
        <v>5</v>
      </c>
      <c r="V26" s="43"/>
      <c r="W26" s="43"/>
      <c r="X26" s="43"/>
      <c r="Y26" s="43"/>
      <c r="Z26" s="43"/>
      <c r="AA26" s="43">
        <v>80</v>
      </c>
      <c r="AB26" s="43">
        <f>(10*T26)+(9*U26)+(8*V26)+(7*W26)+(6*X26)+(5*Y26)+AA26</f>
        <v>175</v>
      </c>
      <c r="AC26" s="43">
        <v>20.91</v>
      </c>
      <c r="AD26" s="43">
        <f>IF((AB26-AC26)&gt;0,AB26-AC26,0)</f>
        <v>154.09</v>
      </c>
      <c r="AE26" s="57">
        <f>AD26/$AZ$11*100</f>
        <v>85.27393469839514</v>
      </c>
      <c r="AF26" s="50">
        <f>(RANK(AD26,$AD$16:$AD$44))</f>
        <v>5</v>
      </c>
      <c r="AG26" s="70"/>
      <c r="AH26" s="66"/>
      <c r="AI26" s="66"/>
      <c r="AJ26" s="43"/>
      <c r="AK26" s="43"/>
      <c r="AL26" s="66"/>
      <c r="AM26" s="66"/>
      <c r="AN26" s="43">
        <v>77</v>
      </c>
      <c r="AO26" s="66">
        <v>29.44</v>
      </c>
      <c r="AP26" s="66">
        <f>IF((AN26-AO26)&gt;0,AN26-AO26,0)</f>
        <v>47.56</v>
      </c>
      <c r="AQ26" s="48">
        <f>AP26/$BA$11*100</f>
        <v>67.83625730994153</v>
      </c>
      <c r="AR26" s="50">
        <f>(RANK(AP26,$AP$16:$AP$44))</f>
        <v>8</v>
      </c>
      <c r="AS26" s="83">
        <f>Q26+AD26+AP26</f>
        <v>420.71999999999997</v>
      </c>
      <c r="AT26" s="61">
        <f>R26+AE26+AQ26</f>
        <v>246.65789036003196</v>
      </c>
      <c r="AU26" s="61">
        <f>-AT26</f>
        <v>-246.65789036003196</v>
      </c>
      <c r="AV26" s="85">
        <f>(S26+AF26+AR26)</f>
        <v>16</v>
      </c>
      <c r="AW26" s="59">
        <f>(RANK(AV26,$AV$16:$AV$44,1))</f>
        <v>4</v>
      </c>
      <c r="AX26" s="59">
        <f>(RANK(AU26,$AU$16:$AU$44,1))</f>
        <v>5</v>
      </c>
    </row>
    <row r="27" spans="1:50" ht="10.5" customHeight="1" thickBot="1">
      <c r="A27" s="47"/>
      <c r="B27" s="56"/>
      <c r="C27" s="18"/>
      <c r="D27" s="18"/>
      <c r="E27" s="18"/>
      <c r="F27" s="18"/>
      <c r="G27" s="18"/>
      <c r="H27" s="18"/>
      <c r="I27" s="26"/>
      <c r="J27" s="26"/>
      <c r="K27" s="26"/>
      <c r="L27" s="26">
        <v>104</v>
      </c>
      <c r="M27" s="19"/>
      <c r="N27" s="20">
        <f t="shared" si="0"/>
        <v>104</v>
      </c>
      <c r="O27" s="44"/>
      <c r="P27" s="44"/>
      <c r="Q27" s="44"/>
      <c r="R27" s="49"/>
      <c r="S27" s="5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58"/>
      <c r="AF27" s="51"/>
      <c r="AG27" s="71"/>
      <c r="AH27" s="67"/>
      <c r="AI27" s="67"/>
      <c r="AJ27" s="44"/>
      <c r="AK27" s="44"/>
      <c r="AL27" s="67"/>
      <c r="AM27" s="67"/>
      <c r="AN27" s="44"/>
      <c r="AO27" s="67"/>
      <c r="AP27" s="67"/>
      <c r="AQ27" s="49"/>
      <c r="AR27" s="51"/>
      <c r="AS27" s="84"/>
      <c r="AT27" s="62"/>
      <c r="AU27" s="62"/>
      <c r="AV27" s="86"/>
      <c r="AW27" s="60"/>
      <c r="AX27" s="60"/>
    </row>
    <row r="28" spans="1:50" ht="10.5" customHeight="1">
      <c r="A28" s="46">
        <v>7</v>
      </c>
      <c r="B28" s="55" t="s">
        <v>44</v>
      </c>
      <c r="C28" s="16"/>
      <c r="D28" s="16"/>
      <c r="E28" s="16"/>
      <c r="F28" s="16"/>
      <c r="G28" s="16"/>
      <c r="H28" s="16"/>
      <c r="I28" s="16"/>
      <c r="J28" s="16"/>
      <c r="K28" s="16"/>
      <c r="L28" s="16">
        <v>124</v>
      </c>
      <c r="M28" s="17"/>
      <c r="N28" s="16">
        <f t="shared" si="0"/>
        <v>124</v>
      </c>
      <c r="O28" s="43">
        <f>N28+N29</f>
        <v>210</v>
      </c>
      <c r="P28" s="43">
        <v>16.86</v>
      </c>
      <c r="Q28" s="43">
        <f>IF((O28-P28)&gt;0,O28-P28,0)</f>
        <v>193.14</v>
      </c>
      <c r="R28" s="48">
        <f>Q28/$AY$11*100</f>
        <v>82.47501921598769</v>
      </c>
      <c r="S28" s="50">
        <f>(RANK(Q28,$Q$16:$Q$44))</f>
        <v>7</v>
      </c>
      <c r="T28" s="43">
        <v>5</v>
      </c>
      <c r="U28" s="43">
        <v>2</v>
      </c>
      <c r="V28" s="43">
        <v>2</v>
      </c>
      <c r="W28" s="43">
        <v>1</v>
      </c>
      <c r="X28" s="43"/>
      <c r="Y28" s="43"/>
      <c r="Z28" s="43"/>
      <c r="AA28" s="43">
        <v>90</v>
      </c>
      <c r="AB28" s="43">
        <f>(10*T28)+(9*U28)+(8*V28)+(7*W28)+(6*X28)+(5*Y28)+AA28</f>
        <v>181</v>
      </c>
      <c r="AC28" s="43">
        <v>36.57</v>
      </c>
      <c r="AD28" s="43">
        <f>IF((AB28-AC28)&gt;0,AB28-AC28,0)</f>
        <v>144.43</v>
      </c>
      <c r="AE28" s="57">
        <f>AD28/$AZ$11*100</f>
        <v>79.92805755395685</v>
      </c>
      <c r="AF28" s="50">
        <f>(RANK(AD28,$AD$16:$AD$44))</f>
        <v>6</v>
      </c>
      <c r="AG28" s="70"/>
      <c r="AH28" s="66"/>
      <c r="AI28" s="66"/>
      <c r="AJ28" s="43"/>
      <c r="AK28" s="43"/>
      <c r="AL28" s="66"/>
      <c r="AM28" s="66"/>
      <c r="AN28" s="43">
        <v>86</v>
      </c>
      <c r="AO28" s="66">
        <v>55.01</v>
      </c>
      <c r="AP28" s="66">
        <f>IF((AN28-AO28)&gt;0,AN28-AO28,0)</f>
        <v>30.990000000000002</v>
      </c>
      <c r="AQ28" s="48">
        <f>AP28/$BA$11*100</f>
        <v>44.20196833547283</v>
      </c>
      <c r="AR28" s="50">
        <f>(RANK(AP28,$AP$16:$AP$44))</f>
        <v>9</v>
      </c>
      <c r="AS28" s="83">
        <f>Q28+AD28+AP28</f>
        <v>368.56</v>
      </c>
      <c r="AT28" s="61">
        <f>R28+AE28+AQ28</f>
        <v>206.60504510541736</v>
      </c>
      <c r="AU28" s="61">
        <f>-AT28</f>
        <v>-206.60504510541736</v>
      </c>
      <c r="AV28" s="85">
        <f>(S28+AF28+AR28)</f>
        <v>22</v>
      </c>
      <c r="AW28" s="59">
        <f>(RANK(AV28,$AV$16:$AV$44,1))</f>
        <v>8</v>
      </c>
      <c r="AX28" s="59">
        <f>(RANK(AU28,$AU$16:$AU$44,1))</f>
        <v>9</v>
      </c>
    </row>
    <row r="29" spans="1:50" ht="10.5" customHeight="1" thickBot="1">
      <c r="A29" s="47"/>
      <c r="B29" s="56"/>
      <c r="C29" s="18"/>
      <c r="D29" s="18"/>
      <c r="E29" s="18"/>
      <c r="F29" s="18"/>
      <c r="G29" s="18"/>
      <c r="H29" s="18"/>
      <c r="I29" s="26"/>
      <c r="J29" s="26"/>
      <c r="K29" s="26"/>
      <c r="L29" s="26">
        <v>86</v>
      </c>
      <c r="M29" s="19"/>
      <c r="N29" s="20">
        <f t="shared" si="0"/>
        <v>86</v>
      </c>
      <c r="O29" s="44"/>
      <c r="P29" s="44"/>
      <c r="Q29" s="44"/>
      <c r="R29" s="49"/>
      <c r="S29" s="5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58"/>
      <c r="AF29" s="51"/>
      <c r="AG29" s="71"/>
      <c r="AH29" s="67"/>
      <c r="AI29" s="67"/>
      <c r="AJ29" s="44"/>
      <c r="AK29" s="44"/>
      <c r="AL29" s="67"/>
      <c r="AM29" s="67"/>
      <c r="AN29" s="44"/>
      <c r="AO29" s="67"/>
      <c r="AP29" s="67"/>
      <c r="AQ29" s="49"/>
      <c r="AR29" s="51"/>
      <c r="AS29" s="84"/>
      <c r="AT29" s="62"/>
      <c r="AU29" s="62"/>
      <c r="AV29" s="86"/>
      <c r="AW29" s="60"/>
      <c r="AX29" s="60"/>
    </row>
    <row r="30" spans="1:50" ht="10.5" customHeight="1">
      <c r="A30" s="46">
        <v>8</v>
      </c>
      <c r="B30" s="55" t="s">
        <v>45</v>
      </c>
      <c r="C30" s="16"/>
      <c r="D30" s="16"/>
      <c r="E30" s="16"/>
      <c r="F30" s="16"/>
      <c r="G30" s="16"/>
      <c r="H30" s="16"/>
      <c r="I30" s="16"/>
      <c r="J30" s="16"/>
      <c r="K30" s="16"/>
      <c r="L30" s="16">
        <v>96</v>
      </c>
      <c r="M30" s="17"/>
      <c r="N30" s="16">
        <f t="shared" si="0"/>
        <v>96</v>
      </c>
      <c r="O30" s="43">
        <f>N30+N31</f>
        <v>203</v>
      </c>
      <c r="P30" s="43">
        <v>70.4</v>
      </c>
      <c r="Q30" s="43">
        <f>IF((O30-P30)&gt;0,O30-P30,0)</f>
        <v>132.6</v>
      </c>
      <c r="R30" s="48">
        <f>Q30/$AY$11*100</f>
        <v>56.623110427875986</v>
      </c>
      <c r="S30" s="50">
        <f>(RANK(Q30,$Q$16:$Q$44))</f>
        <v>12</v>
      </c>
      <c r="T30" s="43">
        <v>2</v>
      </c>
      <c r="U30" s="43">
        <v>5</v>
      </c>
      <c r="V30" s="43">
        <v>1</v>
      </c>
      <c r="W30" s="43">
        <v>2</v>
      </c>
      <c r="X30" s="43"/>
      <c r="Y30" s="43"/>
      <c r="Z30" s="43"/>
      <c r="AA30" s="43">
        <v>90</v>
      </c>
      <c r="AB30" s="43">
        <f>(10*T30)+(9*U30)+(8*V30)+(7*W30)+(6*X30)+(5*Y30)+AA30</f>
        <v>177</v>
      </c>
      <c r="AC30" s="43">
        <v>41.04</v>
      </c>
      <c r="AD30" s="43">
        <f>IF((AB30-AC30)&gt;0,AB30-AC30,0)</f>
        <v>135.96</v>
      </c>
      <c r="AE30" s="57">
        <f>AD30/$AZ$11*100</f>
        <v>75.24073049252907</v>
      </c>
      <c r="AF30" s="50">
        <f>(RANK(AD30,$AD$16:$AD$44))</f>
        <v>8</v>
      </c>
      <c r="AG30" s="70"/>
      <c r="AH30" s="66"/>
      <c r="AI30" s="66"/>
      <c r="AJ30" s="43"/>
      <c r="AK30" s="43"/>
      <c r="AL30" s="66"/>
      <c r="AM30" s="66"/>
      <c r="AN30" s="43">
        <v>99</v>
      </c>
      <c r="AO30" s="66">
        <v>45.07</v>
      </c>
      <c r="AP30" s="66">
        <f>IF((AN30-AO30)&gt;0,AN30-AO30,0)</f>
        <v>53.93</v>
      </c>
      <c r="AQ30" s="48">
        <f>AP30/$BA$11*100</f>
        <v>76.92197974611325</v>
      </c>
      <c r="AR30" s="50">
        <f>(RANK(AP30,$AP$16:$AP$44))</f>
        <v>5</v>
      </c>
      <c r="AS30" s="83">
        <f>Q30+AD30+AP30</f>
        <v>322.49</v>
      </c>
      <c r="AT30" s="61">
        <f>R30+AE30+AQ30</f>
        <v>208.7858206665183</v>
      </c>
      <c r="AU30" s="61">
        <f>-AT30</f>
        <v>-208.7858206665183</v>
      </c>
      <c r="AV30" s="85">
        <f>(S30+AF30+AR30)</f>
        <v>25</v>
      </c>
      <c r="AW30" s="59">
        <f>(RANK(AV30,$AV$16:$AV$44,1))</f>
        <v>11</v>
      </c>
      <c r="AX30" s="59">
        <f>(RANK(AU30,$AU$16:$AU$44,1))</f>
        <v>8</v>
      </c>
    </row>
    <row r="31" spans="1:50" ht="10.5" customHeight="1" thickBot="1">
      <c r="A31" s="47"/>
      <c r="B31" s="56"/>
      <c r="C31" s="18"/>
      <c r="D31" s="18"/>
      <c r="E31" s="18"/>
      <c r="F31" s="18"/>
      <c r="G31" s="18"/>
      <c r="H31" s="18"/>
      <c r="I31" s="26"/>
      <c r="J31" s="26"/>
      <c r="K31" s="26"/>
      <c r="L31" s="26">
        <v>107</v>
      </c>
      <c r="M31" s="19"/>
      <c r="N31" s="20">
        <f t="shared" si="0"/>
        <v>107</v>
      </c>
      <c r="O31" s="44"/>
      <c r="P31" s="44"/>
      <c r="Q31" s="44"/>
      <c r="R31" s="49"/>
      <c r="S31" s="5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58"/>
      <c r="AF31" s="51"/>
      <c r="AG31" s="71"/>
      <c r="AH31" s="67"/>
      <c r="AI31" s="67"/>
      <c r="AJ31" s="44"/>
      <c r="AK31" s="44"/>
      <c r="AL31" s="67"/>
      <c r="AM31" s="67"/>
      <c r="AN31" s="44"/>
      <c r="AO31" s="67"/>
      <c r="AP31" s="67"/>
      <c r="AQ31" s="49"/>
      <c r="AR31" s="51"/>
      <c r="AS31" s="84"/>
      <c r="AT31" s="62"/>
      <c r="AU31" s="62"/>
      <c r="AV31" s="86"/>
      <c r="AW31" s="60"/>
      <c r="AX31" s="60"/>
    </row>
    <row r="32" spans="1:50" ht="10.5" customHeight="1">
      <c r="A32" s="46">
        <v>9</v>
      </c>
      <c r="B32" s="55" t="s">
        <v>46</v>
      </c>
      <c r="C32" s="16"/>
      <c r="D32" s="16"/>
      <c r="E32" s="16"/>
      <c r="F32" s="16"/>
      <c r="G32" s="16"/>
      <c r="H32" s="16"/>
      <c r="I32" s="16"/>
      <c r="J32" s="16"/>
      <c r="K32" s="16"/>
      <c r="L32" s="16">
        <v>66</v>
      </c>
      <c r="M32" s="17"/>
      <c r="N32" s="16">
        <f t="shared" si="0"/>
        <v>66</v>
      </c>
      <c r="O32" s="43">
        <f>N32+N33</f>
        <v>66</v>
      </c>
      <c r="P32" s="43">
        <v>999</v>
      </c>
      <c r="Q32" s="43">
        <f>IF((O32-P32)&gt;0,O32-P32,0)</f>
        <v>0</v>
      </c>
      <c r="R32" s="48">
        <f>Q32/$AY$11*100</f>
        <v>0</v>
      </c>
      <c r="S32" s="50">
        <f>(RANK(Q32,$Q$16:$Q$44))</f>
        <v>14</v>
      </c>
      <c r="T32" s="43"/>
      <c r="U32" s="43"/>
      <c r="V32" s="43"/>
      <c r="W32" s="43"/>
      <c r="X32" s="43"/>
      <c r="Y32" s="43"/>
      <c r="Z32" s="43"/>
      <c r="AA32" s="43"/>
      <c r="AB32" s="43">
        <f>(10*T32)+(9*U32)+(8*V32)+(7*W32)+(6*X32)+(5*Y32)+AA32</f>
        <v>0</v>
      </c>
      <c r="AC32" s="43"/>
      <c r="AD32" s="43">
        <f>IF((AB32-AC32)&gt;0,AB32-AC32,0)</f>
        <v>0</v>
      </c>
      <c r="AE32" s="57">
        <f>AD32/$AZ$11*100</f>
        <v>0</v>
      </c>
      <c r="AF32" s="50">
        <f>(RANK(AD32,$AD$16:$AD$44))</f>
        <v>13</v>
      </c>
      <c r="AG32" s="70"/>
      <c r="AH32" s="66"/>
      <c r="AI32" s="66"/>
      <c r="AJ32" s="43"/>
      <c r="AK32" s="43"/>
      <c r="AL32" s="66"/>
      <c r="AM32" s="66"/>
      <c r="AN32" s="43">
        <f>10*AG32+9*AH32+8*AI32+7*AJ32+6*AK32+5*AL32</f>
        <v>0</v>
      </c>
      <c r="AO32" s="66"/>
      <c r="AP32" s="66">
        <f>IF((AN32-AO32)&gt;0,AN32-AO32,0)</f>
        <v>0</v>
      </c>
      <c r="AQ32" s="48">
        <f>AP32/$BA$11*100</f>
        <v>0</v>
      </c>
      <c r="AR32" s="50">
        <f>(RANK(AP32,$AP$16:$AP$44))</f>
        <v>11</v>
      </c>
      <c r="AS32" s="83">
        <f>Q32+AD32+AP32</f>
        <v>0</v>
      </c>
      <c r="AT32" s="61">
        <f>R32+AE32+AQ32</f>
        <v>0</v>
      </c>
      <c r="AU32" s="61">
        <f>-AT32</f>
        <v>0</v>
      </c>
      <c r="AV32" s="85">
        <f>(S32+AF32+AR32)</f>
        <v>38</v>
      </c>
      <c r="AW32" s="59">
        <f>(RANK(AV32,$AV$16:$AV$44,1))</f>
        <v>14</v>
      </c>
      <c r="AX32" s="59">
        <f>(RANK(AU32,$AU$16:$AU$44,1))</f>
        <v>14</v>
      </c>
    </row>
    <row r="33" spans="1:50" ht="10.5" customHeight="1" thickBot="1">
      <c r="A33" s="47"/>
      <c r="B33" s="56"/>
      <c r="C33" s="18"/>
      <c r="D33" s="18"/>
      <c r="E33" s="18"/>
      <c r="F33" s="18"/>
      <c r="G33" s="18"/>
      <c r="H33" s="18"/>
      <c r="I33" s="26"/>
      <c r="J33" s="26"/>
      <c r="K33" s="26"/>
      <c r="L33" s="26">
        <v>0</v>
      </c>
      <c r="M33" s="19"/>
      <c r="N33" s="20">
        <f t="shared" si="0"/>
        <v>0</v>
      </c>
      <c r="O33" s="44"/>
      <c r="P33" s="44"/>
      <c r="Q33" s="44"/>
      <c r="R33" s="49"/>
      <c r="S33" s="5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58"/>
      <c r="AF33" s="51"/>
      <c r="AG33" s="71"/>
      <c r="AH33" s="67"/>
      <c r="AI33" s="67"/>
      <c r="AJ33" s="44"/>
      <c r="AK33" s="44"/>
      <c r="AL33" s="67"/>
      <c r="AM33" s="67"/>
      <c r="AN33" s="44"/>
      <c r="AO33" s="67"/>
      <c r="AP33" s="67"/>
      <c r="AQ33" s="49"/>
      <c r="AR33" s="51"/>
      <c r="AS33" s="84"/>
      <c r="AT33" s="62"/>
      <c r="AU33" s="62"/>
      <c r="AV33" s="86"/>
      <c r="AW33" s="60"/>
      <c r="AX33" s="60"/>
    </row>
    <row r="34" spans="1:50" ht="10.5" customHeight="1">
      <c r="A34" s="46">
        <v>10</v>
      </c>
      <c r="B34" s="55" t="s">
        <v>47</v>
      </c>
      <c r="C34" s="16"/>
      <c r="D34" s="16"/>
      <c r="E34" s="16"/>
      <c r="F34" s="16"/>
      <c r="G34" s="16"/>
      <c r="H34" s="16"/>
      <c r="I34" s="16"/>
      <c r="J34" s="16"/>
      <c r="K34" s="16"/>
      <c r="L34" s="16">
        <v>131</v>
      </c>
      <c r="M34" s="17"/>
      <c r="N34" s="16">
        <f t="shared" si="0"/>
        <v>131</v>
      </c>
      <c r="O34" s="43">
        <f>N34+N35</f>
        <v>231</v>
      </c>
      <c r="P34" s="43">
        <v>23.96</v>
      </c>
      <c r="Q34" s="43">
        <f>IF((O34-P34)&gt;0,O34-P34,0)</f>
        <v>207.04</v>
      </c>
      <c r="R34" s="48">
        <f>Q34/$AY$11*100</f>
        <v>88.41062430608932</v>
      </c>
      <c r="S34" s="50">
        <f>(RANK(Q34,$Q$16:$Q$44))</f>
        <v>5</v>
      </c>
      <c r="T34" s="43">
        <v>2</v>
      </c>
      <c r="U34" s="43">
        <v>3</v>
      </c>
      <c r="V34" s="43">
        <v>3</v>
      </c>
      <c r="W34" s="43"/>
      <c r="X34" s="43"/>
      <c r="Y34" s="43"/>
      <c r="Z34" s="43"/>
      <c r="AA34" s="43">
        <v>90</v>
      </c>
      <c r="AB34" s="43">
        <f>(10*T34)+(9*U34)+(8*V34)+(7*W34)+(6*X34)+(5*Y34)+AA34</f>
        <v>161</v>
      </c>
      <c r="AC34" s="43">
        <v>31.06</v>
      </c>
      <c r="AD34" s="43">
        <f>IF((AB34-AC34)&gt;0,AB34-AC34,0)</f>
        <v>129.94</v>
      </c>
      <c r="AE34" s="57">
        <f>AD34/$AZ$11*100</f>
        <v>71.9092418372994</v>
      </c>
      <c r="AF34" s="50">
        <f>(RANK(AD34,$AD$16:$AD$44))</f>
        <v>9</v>
      </c>
      <c r="AG34" s="70"/>
      <c r="AH34" s="66"/>
      <c r="AI34" s="66"/>
      <c r="AJ34" s="43"/>
      <c r="AK34" s="43"/>
      <c r="AL34" s="66"/>
      <c r="AM34" s="66"/>
      <c r="AN34" s="43">
        <v>96</v>
      </c>
      <c r="AO34" s="66">
        <v>32.27</v>
      </c>
      <c r="AP34" s="66">
        <f>IF((AN34-AO34)&gt;0,AN34-AO34,0)</f>
        <v>63.73</v>
      </c>
      <c r="AQ34" s="48">
        <f>AP34/$BA$11*100</f>
        <v>90.90001426330052</v>
      </c>
      <c r="AR34" s="50">
        <f>(RANK(AP34,$AP$16:$AP$44))</f>
        <v>2</v>
      </c>
      <c r="AS34" s="83">
        <f>Q34+AD34+AP34</f>
        <v>400.71000000000004</v>
      </c>
      <c r="AT34" s="61">
        <f>R34+AE34+AQ34</f>
        <v>251.21988040668924</v>
      </c>
      <c r="AU34" s="61">
        <f>-AT34</f>
        <v>-251.21988040668924</v>
      </c>
      <c r="AV34" s="85">
        <f>(S34+AF34+AR34)</f>
        <v>16</v>
      </c>
      <c r="AW34" s="59">
        <f>(RANK(AV34,$AV$16:$AV$44,1))</f>
        <v>4</v>
      </c>
      <c r="AX34" s="59">
        <f>(RANK(AU34,$AU$16:$AU$44,1))</f>
        <v>4</v>
      </c>
    </row>
    <row r="35" spans="1:50" ht="10.5" customHeight="1" thickBot="1">
      <c r="A35" s="47"/>
      <c r="B35" s="56"/>
      <c r="C35" s="18"/>
      <c r="D35" s="18"/>
      <c r="E35" s="18"/>
      <c r="F35" s="18"/>
      <c r="G35" s="18"/>
      <c r="H35" s="18"/>
      <c r="I35" s="26"/>
      <c r="J35" s="26"/>
      <c r="K35" s="26"/>
      <c r="L35" s="26">
        <v>100</v>
      </c>
      <c r="M35" s="19"/>
      <c r="N35" s="20">
        <f t="shared" si="0"/>
        <v>100</v>
      </c>
      <c r="O35" s="44"/>
      <c r="P35" s="44"/>
      <c r="Q35" s="44"/>
      <c r="R35" s="49"/>
      <c r="S35" s="5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58"/>
      <c r="AF35" s="51"/>
      <c r="AG35" s="71"/>
      <c r="AH35" s="67"/>
      <c r="AI35" s="67"/>
      <c r="AJ35" s="44"/>
      <c r="AK35" s="44"/>
      <c r="AL35" s="67"/>
      <c r="AM35" s="67"/>
      <c r="AN35" s="44"/>
      <c r="AO35" s="67"/>
      <c r="AP35" s="67"/>
      <c r="AQ35" s="49"/>
      <c r="AR35" s="51"/>
      <c r="AS35" s="84"/>
      <c r="AT35" s="62"/>
      <c r="AU35" s="62"/>
      <c r="AV35" s="86"/>
      <c r="AW35" s="60"/>
      <c r="AX35" s="60"/>
    </row>
    <row r="36" spans="1:50" ht="10.5" customHeight="1">
      <c r="A36" s="46">
        <v>11</v>
      </c>
      <c r="B36" s="55" t="s">
        <v>48</v>
      </c>
      <c r="C36" s="16"/>
      <c r="D36" s="16"/>
      <c r="E36" s="16"/>
      <c r="F36" s="16"/>
      <c r="G36" s="16"/>
      <c r="H36" s="16"/>
      <c r="I36" s="16"/>
      <c r="J36" s="16"/>
      <c r="K36" s="16"/>
      <c r="L36" s="16">
        <v>110</v>
      </c>
      <c r="M36" s="17"/>
      <c r="N36" s="16">
        <f t="shared" si="0"/>
        <v>110</v>
      </c>
      <c r="O36" s="43">
        <f>N36+N37</f>
        <v>212</v>
      </c>
      <c r="P36" s="43">
        <v>18.78</v>
      </c>
      <c r="Q36" s="43">
        <f>IF((O36-P36)&gt;0,O36-P36,0)</f>
        <v>193.22</v>
      </c>
      <c r="R36" s="48">
        <f>Q36/$AY$11*100</f>
        <v>82.50918097190196</v>
      </c>
      <c r="S36" s="50">
        <f>(RANK(Q36,$Q$16:$Q$44))</f>
        <v>6</v>
      </c>
      <c r="T36" s="43">
        <v>2</v>
      </c>
      <c r="U36" s="43">
        <v>3</v>
      </c>
      <c r="V36" s="43">
        <v>2</v>
      </c>
      <c r="W36" s="43">
        <v>1</v>
      </c>
      <c r="X36" s="43"/>
      <c r="Y36" s="43"/>
      <c r="Z36" s="43"/>
      <c r="AA36" s="43">
        <v>100</v>
      </c>
      <c r="AB36" s="43">
        <f>(10*T36)+(9*U36)+(8*V36)+(7*W36)+(6*X36)+(5*Y36)+AA36</f>
        <v>170</v>
      </c>
      <c r="AC36" s="43">
        <v>48.41</v>
      </c>
      <c r="AD36" s="43">
        <f>IF((AB36-AC36)&gt;0,AB36-AC36,0)</f>
        <v>121.59</v>
      </c>
      <c r="AE36" s="57">
        <f>AD36/$AZ$11*100</f>
        <v>67.28832318760377</v>
      </c>
      <c r="AF36" s="50">
        <f>(RANK(AD36,$AD$16:$AD$44))</f>
        <v>10</v>
      </c>
      <c r="AG36" s="70"/>
      <c r="AH36" s="66"/>
      <c r="AI36" s="66"/>
      <c r="AJ36" s="43"/>
      <c r="AK36" s="43"/>
      <c r="AL36" s="66"/>
      <c r="AM36" s="66"/>
      <c r="AN36" s="43">
        <v>86</v>
      </c>
      <c r="AO36" s="66">
        <v>38.38</v>
      </c>
      <c r="AP36" s="66">
        <f>IF((AN36-AO36)&gt;0,AN36-AO36,0)</f>
        <v>47.62</v>
      </c>
      <c r="AQ36" s="48">
        <f>AP36/$BA$11*100</f>
        <v>67.92183711310797</v>
      </c>
      <c r="AR36" s="50">
        <f>(RANK(AP36,$AP$16:$AP$44))</f>
        <v>7</v>
      </c>
      <c r="AS36" s="83">
        <f>Q36+AD36+AP36</f>
        <v>362.43</v>
      </c>
      <c r="AT36" s="61">
        <f>R36+AE36+AQ36</f>
        <v>217.7193412726137</v>
      </c>
      <c r="AU36" s="61">
        <f>-AT36</f>
        <v>-217.7193412726137</v>
      </c>
      <c r="AV36" s="85">
        <f>(S36+AF36+AR36)</f>
        <v>23</v>
      </c>
      <c r="AW36" s="59">
        <f>(RANK(AV36,$AV$16:$AV$44,1))</f>
        <v>9</v>
      </c>
      <c r="AX36" s="59">
        <f>(RANK(AU36,$AU$16:$AU$44,1))</f>
        <v>7</v>
      </c>
    </row>
    <row r="37" spans="1:50" ht="10.5" customHeight="1" thickBot="1">
      <c r="A37" s="47"/>
      <c r="B37" s="56"/>
      <c r="C37" s="18"/>
      <c r="D37" s="18"/>
      <c r="E37" s="18"/>
      <c r="F37" s="18"/>
      <c r="G37" s="18"/>
      <c r="H37" s="18"/>
      <c r="I37" s="26"/>
      <c r="J37" s="26"/>
      <c r="K37" s="26"/>
      <c r="L37" s="26">
        <v>102</v>
      </c>
      <c r="M37" s="19"/>
      <c r="N37" s="20">
        <f t="shared" si="0"/>
        <v>102</v>
      </c>
      <c r="O37" s="44"/>
      <c r="P37" s="44"/>
      <c r="Q37" s="44"/>
      <c r="R37" s="49"/>
      <c r="S37" s="5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58"/>
      <c r="AF37" s="51"/>
      <c r="AG37" s="71"/>
      <c r="AH37" s="67"/>
      <c r="AI37" s="67"/>
      <c r="AJ37" s="44"/>
      <c r="AK37" s="44"/>
      <c r="AL37" s="67"/>
      <c r="AM37" s="67"/>
      <c r="AN37" s="44"/>
      <c r="AO37" s="67"/>
      <c r="AP37" s="67"/>
      <c r="AQ37" s="49"/>
      <c r="AR37" s="51"/>
      <c r="AS37" s="84"/>
      <c r="AT37" s="62"/>
      <c r="AU37" s="62"/>
      <c r="AV37" s="86"/>
      <c r="AW37" s="60"/>
      <c r="AX37" s="60"/>
    </row>
    <row r="38" spans="1:50" ht="10.5" customHeight="1">
      <c r="A38" s="46">
        <v>12</v>
      </c>
      <c r="B38" s="55" t="s">
        <v>49</v>
      </c>
      <c r="C38" s="16"/>
      <c r="D38" s="16"/>
      <c r="E38" s="16"/>
      <c r="F38" s="16"/>
      <c r="G38" s="16"/>
      <c r="H38" s="16"/>
      <c r="I38" s="16"/>
      <c r="J38" s="16"/>
      <c r="K38" s="16"/>
      <c r="L38" s="16">
        <v>111</v>
      </c>
      <c r="M38" s="17"/>
      <c r="N38" s="16">
        <f>C38*10+D38*9+E38*8+F38*7+G38*6+H38*5+I38*4+J38*3+K38*2+L38*1+M38*0</f>
        <v>111</v>
      </c>
      <c r="O38" s="43">
        <f>N38+N39</f>
        <v>209</v>
      </c>
      <c r="P38" s="43">
        <v>17.4</v>
      </c>
      <c r="Q38" s="43">
        <f>IF((O38-P38)&gt;0,O38-P38,0)</f>
        <v>191.6</v>
      </c>
      <c r="R38" s="48">
        <f>Q38/$AY$11*100</f>
        <v>81.81740541463832</v>
      </c>
      <c r="S38" s="50">
        <f>(RANK(Q38,$Q$16:$Q$44))</f>
        <v>8</v>
      </c>
      <c r="T38" s="43">
        <v>4</v>
      </c>
      <c r="U38" s="43">
        <v>2</v>
      </c>
      <c r="V38" s="43">
        <v>3</v>
      </c>
      <c r="W38" s="43">
        <v>1</v>
      </c>
      <c r="X38" s="43"/>
      <c r="Y38" s="43"/>
      <c r="Z38" s="43"/>
      <c r="AA38" s="43">
        <v>100</v>
      </c>
      <c r="AB38" s="43">
        <f>(10*T38)+(9*U38)+(8*V38)+(7*W38)+(6*X38)+(5*Y38)+AA38</f>
        <v>189</v>
      </c>
      <c r="AC38" s="43">
        <v>19.72</v>
      </c>
      <c r="AD38" s="43">
        <f>IF((AB38-AC38)&gt;0,AB38-AC38,0)</f>
        <v>169.28</v>
      </c>
      <c r="AE38" s="57">
        <f>AD38/$AZ$11*100</f>
        <v>93.68013281682347</v>
      </c>
      <c r="AF38" s="50">
        <f>(RANK(AD38,$AD$16:$AD$44))</f>
        <v>2</v>
      </c>
      <c r="AG38" s="68"/>
      <c r="AH38" s="43"/>
      <c r="AI38" s="43"/>
      <c r="AJ38" s="43"/>
      <c r="AK38" s="43"/>
      <c r="AL38" s="43"/>
      <c r="AM38" s="43"/>
      <c r="AN38" s="43">
        <v>55</v>
      </c>
      <c r="AO38" s="43">
        <v>49.25</v>
      </c>
      <c r="AP38" s="66">
        <f>IF((AN38-AO38)&gt;0,AN38-AO38,0)</f>
        <v>5.75</v>
      </c>
      <c r="AQ38" s="48">
        <f>AP38/$BA$11*100</f>
        <v>8.201397803451718</v>
      </c>
      <c r="AR38" s="50">
        <f>(RANK(AP38,$AP$16:$AP$44))</f>
        <v>10</v>
      </c>
      <c r="AS38" s="83">
        <f>Q38+AD38+AP38</f>
        <v>366.63</v>
      </c>
      <c r="AT38" s="61">
        <f>R38+AE38+AQ38</f>
        <v>183.69893603491352</v>
      </c>
      <c r="AU38" s="61">
        <f>-AT38</f>
        <v>-183.69893603491352</v>
      </c>
      <c r="AV38" s="85">
        <f>(S38+AF38+AR38)</f>
        <v>20</v>
      </c>
      <c r="AW38" s="59">
        <f>(RANK(AV38,$AV$16:$AV$44,1))</f>
        <v>7</v>
      </c>
      <c r="AX38" s="59">
        <f>(RANK(AU38,$AU$16:$AU$44,1))</f>
        <v>10</v>
      </c>
    </row>
    <row r="39" spans="1:50" ht="10.5" customHeight="1" thickBot="1">
      <c r="A39" s="47"/>
      <c r="B39" s="56"/>
      <c r="C39" s="18"/>
      <c r="D39" s="18"/>
      <c r="E39" s="18"/>
      <c r="F39" s="18"/>
      <c r="G39" s="18"/>
      <c r="H39" s="18"/>
      <c r="I39" s="26"/>
      <c r="J39" s="26"/>
      <c r="K39" s="26"/>
      <c r="L39" s="26">
        <v>98</v>
      </c>
      <c r="M39" s="19"/>
      <c r="N39" s="20">
        <f>C39*10+D39*9+E39*8+F39*7+G39*6+H39*5+I39*4+J39*3+K39*2+L39*1+M39*0</f>
        <v>98</v>
      </c>
      <c r="O39" s="44"/>
      <c r="P39" s="44"/>
      <c r="Q39" s="44"/>
      <c r="R39" s="49"/>
      <c r="S39" s="51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58"/>
      <c r="AF39" s="51"/>
      <c r="AG39" s="69"/>
      <c r="AH39" s="44"/>
      <c r="AI39" s="44"/>
      <c r="AJ39" s="44"/>
      <c r="AK39" s="44"/>
      <c r="AL39" s="44"/>
      <c r="AM39" s="44"/>
      <c r="AN39" s="44"/>
      <c r="AO39" s="44"/>
      <c r="AP39" s="67"/>
      <c r="AQ39" s="49"/>
      <c r="AR39" s="51"/>
      <c r="AS39" s="84"/>
      <c r="AT39" s="62"/>
      <c r="AU39" s="62"/>
      <c r="AV39" s="86"/>
      <c r="AW39" s="60"/>
      <c r="AX39" s="60"/>
    </row>
    <row r="40" spans="1:50" ht="10.5" customHeight="1">
      <c r="A40" s="46">
        <v>13</v>
      </c>
      <c r="B40" s="55" t="s">
        <v>50</v>
      </c>
      <c r="C40" s="16"/>
      <c r="D40" s="16"/>
      <c r="E40" s="16"/>
      <c r="F40" s="16"/>
      <c r="G40" s="16"/>
      <c r="H40" s="16"/>
      <c r="I40" s="16"/>
      <c r="J40" s="16"/>
      <c r="K40" s="16"/>
      <c r="L40" s="16">
        <v>112</v>
      </c>
      <c r="M40" s="17"/>
      <c r="N40" s="16">
        <f aca="true" t="shared" si="1" ref="N40:N45">C40*10+D40*9+E40*8+F40*7+G40*6+H40*5+I40*4+J40*3+K40*2+L40*1+M40*0</f>
        <v>112</v>
      </c>
      <c r="O40" s="43">
        <f>N40+N41</f>
        <v>182</v>
      </c>
      <c r="P40" s="43">
        <v>12.39</v>
      </c>
      <c r="Q40" s="43">
        <f>IF((O40-P40)&gt;0,O40-P40,0)</f>
        <v>169.61</v>
      </c>
      <c r="R40" s="48">
        <f>Q40/$AY$11*100</f>
        <v>72.42719275770774</v>
      </c>
      <c r="S40" s="50">
        <f>(RANK(Q40,$Q$16:$Q$44))</f>
        <v>10</v>
      </c>
      <c r="T40" s="43">
        <v>7</v>
      </c>
      <c r="U40" s="43">
        <v>3</v>
      </c>
      <c r="V40" s="43"/>
      <c r="W40" s="43"/>
      <c r="X40" s="43"/>
      <c r="Y40" s="43"/>
      <c r="Z40" s="43"/>
      <c r="AA40" s="43">
        <v>100</v>
      </c>
      <c r="AB40" s="43">
        <f>(10*T40)+(9*U40)+(8*V40)+(7*W40)+(6*X40)+(5*Y40)+AA40</f>
        <v>197</v>
      </c>
      <c r="AC40" s="43">
        <v>16.3</v>
      </c>
      <c r="AD40" s="43">
        <f>IF((AB40-AC40)&gt;0,AB40-AC40,0)</f>
        <v>180.7</v>
      </c>
      <c r="AE40" s="57">
        <f>AD40/$AZ$11*100</f>
        <v>100</v>
      </c>
      <c r="AF40" s="50">
        <f>(RANK(AD40,$AD$16:$AD$44))</f>
        <v>1</v>
      </c>
      <c r="AG40" s="68"/>
      <c r="AH40" s="43"/>
      <c r="AI40" s="43"/>
      <c r="AJ40" s="43"/>
      <c r="AK40" s="43"/>
      <c r="AL40" s="43"/>
      <c r="AM40" s="43"/>
      <c r="AN40" s="43">
        <v>96</v>
      </c>
      <c r="AO40" s="43">
        <v>25.89</v>
      </c>
      <c r="AP40" s="66">
        <f>IF((AN40-AO40)&gt;0,AN40-AO40,0)</f>
        <v>70.11</v>
      </c>
      <c r="AQ40" s="48">
        <f>AP40/$BA$11*100</f>
        <v>100</v>
      </c>
      <c r="AR40" s="50">
        <f>(RANK(AP40,$AP$16:$AP$44))</f>
        <v>1</v>
      </c>
      <c r="AS40" s="83">
        <f>Q40+AD40+AP40</f>
        <v>420.42</v>
      </c>
      <c r="AT40" s="61">
        <f>R40+AE40+AQ40</f>
        <v>272.42719275770776</v>
      </c>
      <c r="AU40" s="61">
        <f>-AT40</f>
        <v>-272.42719275770776</v>
      </c>
      <c r="AV40" s="85">
        <f>(S40+AF40+AR40)</f>
        <v>12</v>
      </c>
      <c r="AW40" s="59">
        <f>(RANK(AV40,$AV$16:$AV$44,1))</f>
        <v>2</v>
      </c>
      <c r="AX40" s="59">
        <f>(RANK(AU40,$AU$16:$AU$44,1))</f>
        <v>1</v>
      </c>
    </row>
    <row r="41" spans="1:50" ht="10.5" customHeight="1" thickBot="1">
      <c r="A41" s="47"/>
      <c r="B41" s="56"/>
      <c r="C41" s="18"/>
      <c r="D41" s="18"/>
      <c r="E41" s="18"/>
      <c r="F41" s="18"/>
      <c r="G41" s="18"/>
      <c r="H41" s="18"/>
      <c r="I41" s="26"/>
      <c r="J41" s="26"/>
      <c r="K41" s="26"/>
      <c r="L41" s="26">
        <v>70</v>
      </c>
      <c r="M41" s="19"/>
      <c r="N41" s="20">
        <f t="shared" si="1"/>
        <v>70</v>
      </c>
      <c r="O41" s="44"/>
      <c r="P41" s="44"/>
      <c r="Q41" s="44"/>
      <c r="R41" s="49"/>
      <c r="S41" s="51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58"/>
      <c r="AF41" s="51"/>
      <c r="AG41" s="69"/>
      <c r="AH41" s="44"/>
      <c r="AI41" s="44"/>
      <c r="AJ41" s="44"/>
      <c r="AK41" s="44"/>
      <c r="AL41" s="44"/>
      <c r="AM41" s="44"/>
      <c r="AN41" s="44"/>
      <c r="AO41" s="44"/>
      <c r="AP41" s="67"/>
      <c r="AQ41" s="49"/>
      <c r="AR41" s="51"/>
      <c r="AS41" s="84"/>
      <c r="AT41" s="62"/>
      <c r="AU41" s="62"/>
      <c r="AV41" s="86"/>
      <c r="AW41" s="60"/>
      <c r="AX41" s="60"/>
    </row>
    <row r="42" spans="1:50" ht="10.5" customHeight="1">
      <c r="A42" s="46">
        <v>12</v>
      </c>
      <c r="B42" s="55" t="s">
        <v>51</v>
      </c>
      <c r="C42" s="16"/>
      <c r="D42" s="16"/>
      <c r="E42" s="16"/>
      <c r="F42" s="16"/>
      <c r="G42" s="16"/>
      <c r="H42" s="16"/>
      <c r="I42" s="16"/>
      <c r="J42" s="16"/>
      <c r="K42" s="16"/>
      <c r="L42" s="16">
        <v>105</v>
      </c>
      <c r="M42" s="17"/>
      <c r="N42" s="16">
        <f t="shared" si="1"/>
        <v>105</v>
      </c>
      <c r="O42" s="43">
        <f>N42+N43</f>
        <v>204</v>
      </c>
      <c r="P42" s="43">
        <v>18.7</v>
      </c>
      <c r="Q42" s="43">
        <f>IF((O42-P42)&gt;0,O42-P42,0)</f>
        <v>185.3</v>
      </c>
      <c r="R42" s="48">
        <f>Q42/$AY$11*100</f>
        <v>79.12716713639081</v>
      </c>
      <c r="S42" s="50">
        <f>(RANK(Q42,$Q$16:$Q$44))</f>
        <v>9</v>
      </c>
      <c r="T42" s="43">
        <v>2</v>
      </c>
      <c r="U42" s="43">
        <v>5</v>
      </c>
      <c r="V42" s="43">
        <v>3</v>
      </c>
      <c r="W42" s="43"/>
      <c r="X42" s="43"/>
      <c r="Y42" s="43"/>
      <c r="Z42" s="43"/>
      <c r="AA42" s="43">
        <v>90</v>
      </c>
      <c r="AB42" s="43">
        <f>(10*T42)+(9*U42)+(8*V42)+(7*W42)+(6*X42)+(5*Y42)+AA42</f>
        <v>179</v>
      </c>
      <c r="AC42" s="43">
        <v>19.45</v>
      </c>
      <c r="AD42" s="43">
        <f>IF((AB42-AC42)&gt;0,AB42-AC42,0)</f>
        <v>159.55</v>
      </c>
      <c r="AE42" s="57">
        <f>AD42/$AZ$11*100</f>
        <v>88.29551743220809</v>
      </c>
      <c r="AF42" s="50">
        <f>(RANK(AD42,$AD$16:$AD$44))</f>
        <v>3</v>
      </c>
      <c r="AG42" s="68"/>
      <c r="AH42" s="43"/>
      <c r="AI42" s="43"/>
      <c r="AJ42" s="43"/>
      <c r="AK42" s="43"/>
      <c r="AL42" s="43"/>
      <c r="AM42" s="43"/>
      <c r="AN42" s="43">
        <v>92</v>
      </c>
      <c r="AO42" s="43">
        <v>41.27</v>
      </c>
      <c r="AP42" s="66">
        <f>IF((AN42-AO42)&gt;0,AN42-AO42,0)</f>
        <v>50.73</v>
      </c>
      <c r="AQ42" s="48">
        <f>AP42/$BA$11*100</f>
        <v>72.35772357723576</v>
      </c>
      <c r="AR42" s="50">
        <f>(RANK(AP42,$AP$16:$AP$44))</f>
        <v>6</v>
      </c>
      <c r="AS42" s="83">
        <f>Q42+AD42+AP42</f>
        <v>395.58000000000004</v>
      </c>
      <c r="AT42" s="61">
        <f>R42+AE42+AQ42</f>
        <v>239.78040814583466</v>
      </c>
      <c r="AU42" s="61">
        <f>-AT42</f>
        <v>-239.78040814583466</v>
      </c>
      <c r="AV42" s="85">
        <f>(S42+AF42+AR42)</f>
        <v>18</v>
      </c>
      <c r="AW42" s="59">
        <f>(RANK(AV42,$AV$16:$AV$44,1))</f>
        <v>6</v>
      </c>
      <c r="AX42" s="59">
        <f>(RANK(AU42,$AU$16:$AU$44,1))</f>
        <v>6</v>
      </c>
    </row>
    <row r="43" spans="1:50" ht="10.5" customHeight="1" thickBot="1">
      <c r="A43" s="47"/>
      <c r="B43" s="56"/>
      <c r="C43" s="18"/>
      <c r="D43" s="18"/>
      <c r="E43" s="18"/>
      <c r="F43" s="18"/>
      <c r="G43" s="18"/>
      <c r="H43" s="18"/>
      <c r="I43" s="26"/>
      <c r="J43" s="26"/>
      <c r="K43" s="26"/>
      <c r="L43" s="26">
        <v>99</v>
      </c>
      <c r="M43" s="19"/>
      <c r="N43" s="20">
        <f t="shared" si="1"/>
        <v>99</v>
      </c>
      <c r="O43" s="44"/>
      <c r="P43" s="44"/>
      <c r="Q43" s="44"/>
      <c r="R43" s="49"/>
      <c r="S43" s="5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58"/>
      <c r="AF43" s="51"/>
      <c r="AG43" s="69"/>
      <c r="AH43" s="44"/>
      <c r="AI43" s="44"/>
      <c r="AJ43" s="44"/>
      <c r="AK43" s="44"/>
      <c r="AL43" s="44"/>
      <c r="AM43" s="44"/>
      <c r="AN43" s="44"/>
      <c r="AO43" s="44"/>
      <c r="AP43" s="67"/>
      <c r="AQ43" s="49"/>
      <c r="AR43" s="51"/>
      <c r="AS43" s="84"/>
      <c r="AT43" s="62"/>
      <c r="AU43" s="62"/>
      <c r="AV43" s="86"/>
      <c r="AW43" s="60"/>
      <c r="AX43" s="60"/>
    </row>
    <row r="44" spans="1:50" ht="10.5" customHeight="1">
      <c r="A44" s="46">
        <v>13</v>
      </c>
      <c r="B44" s="5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16">
        <f t="shared" si="1"/>
        <v>0</v>
      </c>
      <c r="O44" s="43">
        <f>N44+N45</f>
        <v>0</v>
      </c>
      <c r="P44" s="43"/>
      <c r="Q44" s="43">
        <f>IF((O44-P44)&gt;0,O44-P44,0)</f>
        <v>0</v>
      </c>
      <c r="R44" s="48">
        <f>Q44/$AY$11*100</f>
        <v>0</v>
      </c>
      <c r="S44" s="50">
        <f>(RANK(Q44,$Q$16:$Q$44))</f>
        <v>14</v>
      </c>
      <c r="T44" s="43"/>
      <c r="U44" s="43"/>
      <c r="V44" s="43"/>
      <c r="W44" s="43"/>
      <c r="X44" s="43"/>
      <c r="Y44" s="43"/>
      <c r="Z44" s="43"/>
      <c r="AA44" s="43"/>
      <c r="AB44" s="43">
        <f>(10*T44)+(9*U44)+(8*V44)+(7*W44)+(6*X44)+(5*Y44)+AA44</f>
        <v>0</v>
      </c>
      <c r="AC44" s="43"/>
      <c r="AD44" s="43">
        <f>IF((AB44-AC44)&gt;0,AB44-AC44,0)</f>
        <v>0</v>
      </c>
      <c r="AE44" s="57">
        <f>AD44/$AZ$11*100</f>
        <v>0</v>
      </c>
      <c r="AF44" s="50">
        <f>(RANK(AD44,$AD$16:$AD$44))</f>
        <v>13</v>
      </c>
      <c r="AG44" s="68"/>
      <c r="AH44" s="43"/>
      <c r="AI44" s="43"/>
      <c r="AJ44" s="43"/>
      <c r="AK44" s="43"/>
      <c r="AL44" s="43"/>
      <c r="AM44" s="43"/>
      <c r="AN44" s="43">
        <f>10*AG44+9*AH44+8*AI44+7*AJ44+6*AK44+5*AL44</f>
        <v>0</v>
      </c>
      <c r="AO44" s="43"/>
      <c r="AP44" s="66">
        <f>IF((AN44-AO44)&gt;0,AN44-AO44,0)</f>
        <v>0</v>
      </c>
      <c r="AQ44" s="48">
        <f>AP44/$BA$11*100</f>
        <v>0</v>
      </c>
      <c r="AR44" s="50">
        <f>(RANK(AP44,$AP$16:$AP$44))</f>
        <v>11</v>
      </c>
      <c r="AS44" s="83">
        <f>Q44+AD44+AP44</f>
        <v>0</v>
      </c>
      <c r="AT44" s="61">
        <f>R44+AE44+AQ44</f>
        <v>0</v>
      </c>
      <c r="AU44" s="61">
        <f>-AT44</f>
        <v>0</v>
      </c>
      <c r="AV44" s="85">
        <f>(S44+AF44+AR44)</f>
        <v>38</v>
      </c>
      <c r="AW44" s="59">
        <f>(RANK(AV44,$AV$16:$AV$44,1))</f>
        <v>14</v>
      </c>
      <c r="AX44" s="59">
        <f>(RANK(AU44,$AU$16:$AU$44,1))</f>
        <v>14</v>
      </c>
    </row>
    <row r="45" spans="1:50" ht="10.5" customHeight="1" thickBot="1">
      <c r="A45" s="47"/>
      <c r="B45" s="56"/>
      <c r="C45" s="18"/>
      <c r="D45" s="18"/>
      <c r="E45" s="18"/>
      <c r="F45" s="18"/>
      <c r="G45" s="18"/>
      <c r="H45" s="18"/>
      <c r="I45" s="26"/>
      <c r="J45" s="26"/>
      <c r="K45" s="26"/>
      <c r="L45" s="26"/>
      <c r="M45" s="19"/>
      <c r="N45" s="20">
        <f t="shared" si="1"/>
        <v>0</v>
      </c>
      <c r="O45" s="44"/>
      <c r="P45" s="44"/>
      <c r="Q45" s="44"/>
      <c r="R45" s="49"/>
      <c r="S45" s="5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58"/>
      <c r="AF45" s="51"/>
      <c r="AG45" s="69"/>
      <c r="AH45" s="44"/>
      <c r="AI45" s="44"/>
      <c r="AJ45" s="44"/>
      <c r="AK45" s="44"/>
      <c r="AL45" s="44"/>
      <c r="AM45" s="44"/>
      <c r="AN45" s="44"/>
      <c r="AO45" s="44"/>
      <c r="AP45" s="67"/>
      <c r="AQ45" s="49"/>
      <c r="AR45" s="51"/>
      <c r="AS45" s="84"/>
      <c r="AT45" s="62"/>
      <c r="AU45" s="62"/>
      <c r="AV45" s="86"/>
      <c r="AW45" s="60"/>
      <c r="AX45" s="60"/>
    </row>
  </sheetData>
  <sheetProtection/>
  <mergeCells count="581">
    <mergeCell ref="AW28:AW29"/>
    <mergeCell ref="AW42:AW43"/>
    <mergeCell ref="AW44:AW45"/>
    <mergeCell ref="AW30:AW31"/>
    <mergeCell ref="AW32:AW33"/>
    <mergeCell ref="AW34:AW35"/>
    <mergeCell ref="AW36:AW37"/>
    <mergeCell ref="AW38:AW39"/>
    <mergeCell ref="AW40:AW41"/>
    <mergeCell ref="AW20:AW21"/>
    <mergeCell ref="AW22:AW23"/>
    <mergeCell ref="AW24:AW25"/>
    <mergeCell ref="AW26:AW27"/>
    <mergeCell ref="AX14:AX15"/>
    <mergeCell ref="AW14:AW15"/>
    <mergeCell ref="AW16:AW17"/>
    <mergeCell ref="AW18:AW19"/>
    <mergeCell ref="AU24:AU25"/>
    <mergeCell ref="AU26:AU27"/>
    <mergeCell ref="AU32:AU33"/>
    <mergeCell ref="AU34:AU35"/>
    <mergeCell ref="AU16:AU17"/>
    <mergeCell ref="AU18:AU19"/>
    <mergeCell ref="AU20:AU21"/>
    <mergeCell ref="AU22:AU23"/>
    <mergeCell ref="AV24:AV25"/>
    <mergeCell ref="AV26:AV27"/>
    <mergeCell ref="AV28:AV29"/>
    <mergeCell ref="AV30:AV31"/>
    <mergeCell ref="AV16:AV17"/>
    <mergeCell ref="AV18:AV19"/>
    <mergeCell ref="AV20:AV21"/>
    <mergeCell ref="AV22:AV23"/>
    <mergeCell ref="AV40:AV41"/>
    <mergeCell ref="AV42:AV43"/>
    <mergeCell ref="AU28:AU29"/>
    <mergeCell ref="AU30:AU31"/>
    <mergeCell ref="AU36:AU37"/>
    <mergeCell ref="AU38:AU39"/>
    <mergeCell ref="AU40:AU41"/>
    <mergeCell ref="AU42:AU43"/>
    <mergeCell ref="AV32:AV33"/>
    <mergeCell ref="AV34:AV35"/>
    <mergeCell ref="AV36:AV37"/>
    <mergeCell ref="AV38:AV39"/>
    <mergeCell ref="AV44:AV45"/>
    <mergeCell ref="AX44:AX45"/>
    <mergeCell ref="AO44:AO45"/>
    <mergeCell ref="AP44:AP45"/>
    <mergeCell ref="AQ44:AQ45"/>
    <mergeCell ref="AR44:AR45"/>
    <mergeCell ref="AS44:AS45"/>
    <mergeCell ref="AT44:AT45"/>
    <mergeCell ref="AU44:AU45"/>
    <mergeCell ref="AI44:AI45"/>
    <mergeCell ref="AL44:AL45"/>
    <mergeCell ref="AM44:AM45"/>
    <mergeCell ref="AN44:AN45"/>
    <mergeCell ref="AE44:AE45"/>
    <mergeCell ref="AF44:AF45"/>
    <mergeCell ref="AG44:AG45"/>
    <mergeCell ref="AH44:AH45"/>
    <mergeCell ref="AA44:AA45"/>
    <mergeCell ref="AB44:AB45"/>
    <mergeCell ref="AC44:AC45"/>
    <mergeCell ref="AD44:AD45"/>
    <mergeCell ref="U44:U45"/>
    <mergeCell ref="V44:V45"/>
    <mergeCell ref="Y44:Y45"/>
    <mergeCell ref="Z44:Z45"/>
    <mergeCell ref="Q44:Q45"/>
    <mergeCell ref="R44:R45"/>
    <mergeCell ref="S44:S45"/>
    <mergeCell ref="T44:T45"/>
    <mergeCell ref="A44:A45"/>
    <mergeCell ref="B44:B45"/>
    <mergeCell ref="O44:O45"/>
    <mergeCell ref="P44:P45"/>
    <mergeCell ref="AR42:AR43"/>
    <mergeCell ref="AS42:AS43"/>
    <mergeCell ref="AT42:AT43"/>
    <mergeCell ref="AX42:AX43"/>
    <mergeCell ref="AN42:AN43"/>
    <mergeCell ref="AO42:AO43"/>
    <mergeCell ref="AP42:AP43"/>
    <mergeCell ref="AQ42:AQ43"/>
    <mergeCell ref="AH42:AH43"/>
    <mergeCell ref="AI42:AI43"/>
    <mergeCell ref="AL42:AL43"/>
    <mergeCell ref="AM42:AM43"/>
    <mergeCell ref="AD42:AD43"/>
    <mergeCell ref="AE42:AE43"/>
    <mergeCell ref="AF42:AF43"/>
    <mergeCell ref="AG42:AG43"/>
    <mergeCell ref="Z42:Z43"/>
    <mergeCell ref="AA42:AA43"/>
    <mergeCell ref="AB42:AB43"/>
    <mergeCell ref="AC42:AC43"/>
    <mergeCell ref="T42:T43"/>
    <mergeCell ref="U42:U43"/>
    <mergeCell ref="V42:V43"/>
    <mergeCell ref="Y42:Y43"/>
    <mergeCell ref="AS40:AS41"/>
    <mergeCell ref="AT40:AT41"/>
    <mergeCell ref="AX40:AX41"/>
    <mergeCell ref="A42:A43"/>
    <mergeCell ref="B42:B43"/>
    <mergeCell ref="O42:O43"/>
    <mergeCell ref="P42:P43"/>
    <mergeCell ref="Q42:Q43"/>
    <mergeCell ref="R42:R43"/>
    <mergeCell ref="S42:S43"/>
    <mergeCell ref="AO40:AO41"/>
    <mergeCell ref="AP40:AP41"/>
    <mergeCell ref="AQ40:AQ41"/>
    <mergeCell ref="AR40:AR41"/>
    <mergeCell ref="AI40:AI41"/>
    <mergeCell ref="AL40:AL41"/>
    <mergeCell ref="AM40:AM41"/>
    <mergeCell ref="AN40:AN41"/>
    <mergeCell ref="AJ40:AJ41"/>
    <mergeCell ref="AK40:AK41"/>
    <mergeCell ref="AE40:AE41"/>
    <mergeCell ref="AF40:AF41"/>
    <mergeCell ref="AG40:AG41"/>
    <mergeCell ref="AH40:AH41"/>
    <mergeCell ref="AA40:AA41"/>
    <mergeCell ref="AB40:AB41"/>
    <mergeCell ref="AC40:AC41"/>
    <mergeCell ref="AD40:AD41"/>
    <mergeCell ref="U40:U41"/>
    <mergeCell ref="V40:V41"/>
    <mergeCell ref="Y40:Y41"/>
    <mergeCell ref="Z40:Z41"/>
    <mergeCell ref="Q40:Q41"/>
    <mergeCell ref="R40:R41"/>
    <mergeCell ref="S40:S41"/>
    <mergeCell ref="T40:T41"/>
    <mergeCell ref="A40:A41"/>
    <mergeCell ref="B40:B41"/>
    <mergeCell ref="O40:O41"/>
    <mergeCell ref="P40:P41"/>
    <mergeCell ref="Y38:Y39"/>
    <mergeCell ref="Z38:Z39"/>
    <mergeCell ref="AA38:AA39"/>
    <mergeCell ref="AB38:AB39"/>
    <mergeCell ref="AB34:AB35"/>
    <mergeCell ref="U36:U37"/>
    <mergeCell ref="V36:V37"/>
    <mergeCell ref="Y36:Y37"/>
    <mergeCell ref="Z36:Z37"/>
    <mergeCell ref="Z34:Z35"/>
    <mergeCell ref="AA34:AA35"/>
    <mergeCell ref="W34:W35"/>
    <mergeCell ref="X34:X35"/>
    <mergeCell ref="U32:U33"/>
    <mergeCell ref="V32:V33"/>
    <mergeCell ref="Y32:Y33"/>
    <mergeCell ref="Z32:Z33"/>
    <mergeCell ref="AA28:AA29"/>
    <mergeCell ref="AB28:AB29"/>
    <mergeCell ref="U26:U27"/>
    <mergeCell ref="Z30:Z31"/>
    <mergeCell ref="AA30:AA31"/>
    <mergeCell ref="AB30:AB31"/>
    <mergeCell ref="W26:W27"/>
    <mergeCell ref="X26:X27"/>
    <mergeCell ref="W24:W25"/>
    <mergeCell ref="X24:X25"/>
    <mergeCell ref="Y28:Y29"/>
    <mergeCell ref="Z28:Z29"/>
    <mergeCell ref="Y26:Y27"/>
    <mergeCell ref="AA26:AA27"/>
    <mergeCell ref="AA22:AA23"/>
    <mergeCell ref="AB26:AB27"/>
    <mergeCell ref="Z22:Z23"/>
    <mergeCell ref="AB22:AB23"/>
    <mergeCell ref="V20:V21"/>
    <mergeCell ref="W22:W23"/>
    <mergeCell ref="X22:X23"/>
    <mergeCell ref="Y20:Y21"/>
    <mergeCell ref="AB16:AB17"/>
    <mergeCell ref="AA18:AA19"/>
    <mergeCell ref="AB18:AB19"/>
    <mergeCell ref="AB20:AB21"/>
    <mergeCell ref="AD36:AD37"/>
    <mergeCell ref="T38:T39"/>
    <mergeCell ref="AC38:AC39"/>
    <mergeCell ref="AD38:AD39"/>
    <mergeCell ref="AA36:AA37"/>
    <mergeCell ref="AB36:AB37"/>
    <mergeCell ref="U38:U39"/>
    <mergeCell ref="V38:V39"/>
    <mergeCell ref="W36:W37"/>
    <mergeCell ref="X36:X37"/>
    <mergeCell ref="T32:T33"/>
    <mergeCell ref="AC32:AC33"/>
    <mergeCell ref="AD32:AD33"/>
    <mergeCell ref="T34:T35"/>
    <mergeCell ref="AC34:AC35"/>
    <mergeCell ref="AD34:AD35"/>
    <mergeCell ref="AA32:AA33"/>
    <mergeCell ref="AB32:AB33"/>
    <mergeCell ref="U34:U35"/>
    <mergeCell ref="V34:V35"/>
    <mergeCell ref="AC28:AC29"/>
    <mergeCell ref="AD28:AD29"/>
    <mergeCell ref="T30:T31"/>
    <mergeCell ref="AC30:AC31"/>
    <mergeCell ref="AD30:AD31"/>
    <mergeCell ref="U30:U31"/>
    <mergeCell ref="V30:V31"/>
    <mergeCell ref="Y30:Y31"/>
    <mergeCell ref="U28:U29"/>
    <mergeCell ref="V28:V29"/>
    <mergeCell ref="T26:T27"/>
    <mergeCell ref="AC26:AC27"/>
    <mergeCell ref="AD26:AD27"/>
    <mergeCell ref="U24:U25"/>
    <mergeCell ref="V24:V25"/>
    <mergeCell ref="Y24:Y25"/>
    <mergeCell ref="Z24:Z25"/>
    <mergeCell ref="AA24:AA25"/>
    <mergeCell ref="AB24:AB25"/>
    <mergeCell ref="V26:V27"/>
    <mergeCell ref="V18:V19"/>
    <mergeCell ref="T24:T25"/>
    <mergeCell ref="AC24:AC25"/>
    <mergeCell ref="AD24:AD25"/>
    <mergeCell ref="Y18:Y19"/>
    <mergeCell ref="Z18:Z19"/>
    <mergeCell ref="Z20:Z21"/>
    <mergeCell ref="AA20:AA21"/>
    <mergeCell ref="U22:U23"/>
    <mergeCell ref="V22:V23"/>
    <mergeCell ref="AS30:AS31"/>
    <mergeCell ref="AS32:AS33"/>
    <mergeCell ref="AS34:AS35"/>
    <mergeCell ref="AS36:AS37"/>
    <mergeCell ref="AS16:AS17"/>
    <mergeCell ref="AS18:AS19"/>
    <mergeCell ref="AS20:AS21"/>
    <mergeCell ref="AS22:AS23"/>
    <mergeCell ref="Q36:Q37"/>
    <mergeCell ref="Q38:Q39"/>
    <mergeCell ref="AR38:AR39"/>
    <mergeCell ref="AR34:AR35"/>
    <mergeCell ref="AR36:AR37"/>
    <mergeCell ref="AF38:AF39"/>
    <mergeCell ref="AF34:AF35"/>
    <mergeCell ref="AE36:AE37"/>
    <mergeCell ref="T36:T37"/>
    <mergeCell ref="AC36:AC37"/>
    <mergeCell ref="AR14:AR15"/>
    <mergeCell ref="AR16:AR17"/>
    <mergeCell ref="AR18:AR19"/>
    <mergeCell ref="AF14:AF15"/>
    <mergeCell ref="AM18:AM19"/>
    <mergeCell ref="AN18:AN19"/>
    <mergeCell ref="S38:S39"/>
    <mergeCell ref="AF16:AF17"/>
    <mergeCell ref="AF18:AF19"/>
    <mergeCell ref="AF20:AF21"/>
    <mergeCell ref="AF22:AF23"/>
    <mergeCell ref="AF24:AF25"/>
    <mergeCell ref="T16:T17"/>
    <mergeCell ref="AC16:AC17"/>
    <mergeCell ref="AD16:AD17"/>
    <mergeCell ref="T18:T19"/>
    <mergeCell ref="AE28:AE29"/>
    <mergeCell ref="AF36:AF37"/>
    <mergeCell ref="AF32:AF33"/>
    <mergeCell ref="AF28:AF29"/>
    <mergeCell ref="AF30:AF31"/>
    <mergeCell ref="S36:S37"/>
    <mergeCell ref="S32:S33"/>
    <mergeCell ref="S28:S29"/>
    <mergeCell ref="S30:S31"/>
    <mergeCell ref="A14:A15"/>
    <mergeCell ref="AO38:AO39"/>
    <mergeCell ref="AP38:AP39"/>
    <mergeCell ref="AQ38:AQ39"/>
    <mergeCell ref="AO36:AO37"/>
    <mergeCell ref="AP36:AP37"/>
    <mergeCell ref="AQ36:AQ37"/>
    <mergeCell ref="AG34:AG35"/>
    <mergeCell ref="AF26:AF27"/>
    <mergeCell ref="S34:S35"/>
    <mergeCell ref="AT38:AT39"/>
    <mergeCell ref="AG38:AG39"/>
    <mergeCell ref="AH38:AH39"/>
    <mergeCell ref="AI38:AI39"/>
    <mergeCell ref="AL38:AL39"/>
    <mergeCell ref="AM38:AM39"/>
    <mergeCell ref="AN38:AN39"/>
    <mergeCell ref="AJ38:AJ39"/>
    <mergeCell ref="AK38:AK39"/>
    <mergeCell ref="AS38:AS39"/>
    <mergeCell ref="AT36:AT37"/>
    <mergeCell ref="AG36:AG37"/>
    <mergeCell ref="AH36:AH37"/>
    <mergeCell ref="AI36:AI37"/>
    <mergeCell ref="AL36:AL37"/>
    <mergeCell ref="AM36:AM37"/>
    <mergeCell ref="AN36:AN37"/>
    <mergeCell ref="AJ36:AJ37"/>
    <mergeCell ref="AK36:AK37"/>
    <mergeCell ref="AM32:AM33"/>
    <mergeCell ref="AN32:AN33"/>
    <mergeCell ref="AO32:AO33"/>
    <mergeCell ref="AH34:AH35"/>
    <mergeCell ref="AI34:AI35"/>
    <mergeCell ref="AL34:AL35"/>
    <mergeCell ref="AM34:AM35"/>
    <mergeCell ref="AN34:AN35"/>
    <mergeCell ref="AO34:AO35"/>
    <mergeCell ref="AG32:AG33"/>
    <mergeCell ref="AH32:AH33"/>
    <mergeCell ref="AI32:AI33"/>
    <mergeCell ref="AL32:AL33"/>
    <mergeCell ref="AG30:AG31"/>
    <mergeCell ref="AH30:AH31"/>
    <mergeCell ref="AI30:AI31"/>
    <mergeCell ref="AL30:AL31"/>
    <mergeCell ref="AP32:AP33"/>
    <mergeCell ref="AQ30:AQ31"/>
    <mergeCell ref="AT30:AT31"/>
    <mergeCell ref="AQ28:AQ29"/>
    <mergeCell ref="AT28:AT29"/>
    <mergeCell ref="AQ32:AQ33"/>
    <mergeCell ref="AT32:AT33"/>
    <mergeCell ref="AR32:AR33"/>
    <mergeCell ref="AR28:AR29"/>
    <mergeCell ref="AR30:AR31"/>
    <mergeCell ref="AG28:AG29"/>
    <mergeCell ref="AH28:AH29"/>
    <mergeCell ref="AI28:AI29"/>
    <mergeCell ref="AL28:AL29"/>
    <mergeCell ref="AM26:AM27"/>
    <mergeCell ref="AN30:AN31"/>
    <mergeCell ref="AO30:AO31"/>
    <mergeCell ref="AP30:AP31"/>
    <mergeCell ref="AM28:AM29"/>
    <mergeCell ref="AN28:AN29"/>
    <mergeCell ref="AO28:AO29"/>
    <mergeCell ref="AM30:AM31"/>
    <mergeCell ref="AG26:AG27"/>
    <mergeCell ref="AH26:AH27"/>
    <mergeCell ref="AI26:AI27"/>
    <mergeCell ref="AL26:AL27"/>
    <mergeCell ref="AP28:AP29"/>
    <mergeCell ref="AQ26:AQ27"/>
    <mergeCell ref="AT26:AT27"/>
    <mergeCell ref="AQ24:AQ25"/>
    <mergeCell ref="AT24:AT25"/>
    <mergeCell ref="AR24:AR25"/>
    <mergeCell ref="AR26:AR27"/>
    <mergeCell ref="AS24:AS25"/>
    <mergeCell ref="AS26:AS27"/>
    <mergeCell ref="AS28:AS29"/>
    <mergeCell ref="AN26:AN27"/>
    <mergeCell ref="AO26:AO27"/>
    <mergeCell ref="AP26:AP27"/>
    <mergeCell ref="AG24:AG25"/>
    <mergeCell ref="AH24:AH25"/>
    <mergeCell ref="AI24:AI25"/>
    <mergeCell ref="AL24:AL25"/>
    <mergeCell ref="AM24:AM25"/>
    <mergeCell ref="AN24:AN25"/>
    <mergeCell ref="AO24:AO25"/>
    <mergeCell ref="AP24:AP25"/>
    <mergeCell ref="AQ22:AQ23"/>
    <mergeCell ref="AT22:AT23"/>
    <mergeCell ref="AM22:AM23"/>
    <mergeCell ref="AN22:AN23"/>
    <mergeCell ref="AO22:AO23"/>
    <mergeCell ref="AP22:AP23"/>
    <mergeCell ref="AR22:AR23"/>
    <mergeCell ref="AP20:AP21"/>
    <mergeCell ref="AG20:AG21"/>
    <mergeCell ref="AH20:AH21"/>
    <mergeCell ref="AI20:AI21"/>
    <mergeCell ref="AM20:AM21"/>
    <mergeCell ref="AN20:AN21"/>
    <mergeCell ref="AP18:AP19"/>
    <mergeCell ref="AG18:AG19"/>
    <mergeCell ref="AH18:AH19"/>
    <mergeCell ref="AI18:AI19"/>
    <mergeCell ref="AL18:AL19"/>
    <mergeCell ref="AE32:AE33"/>
    <mergeCell ref="AO18:AO19"/>
    <mergeCell ref="AL20:AL21"/>
    <mergeCell ref="AG22:AG23"/>
    <mergeCell ref="AH22:AH23"/>
    <mergeCell ref="AI22:AI23"/>
    <mergeCell ref="AE22:AE23"/>
    <mergeCell ref="AE24:AE25"/>
    <mergeCell ref="AL22:AL23"/>
    <mergeCell ref="AO20:AO21"/>
    <mergeCell ref="AE30:AE31"/>
    <mergeCell ref="O38:O39"/>
    <mergeCell ref="P38:P39"/>
    <mergeCell ref="O36:O37"/>
    <mergeCell ref="P36:P37"/>
    <mergeCell ref="R38:R39"/>
    <mergeCell ref="R34:R35"/>
    <mergeCell ref="R36:R37"/>
    <mergeCell ref="R32:R33"/>
    <mergeCell ref="O32:O33"/>
    <mergeCell ref="AE16:AE17"/>
    <mergeCell ref="AE26:AE27"/>
    <mergeCell ref="U16:U17"/>
    <mergeCell ref="V16:V17"/>
    <mergeCell ref="Y16:Y17"/>
    <mergeCell ref="AE18:AE19"/>
    <mergeCell ref="Z26:Z27"/>
    <mergeCell ref="AC18:AC19"/>
    <mergeCell ref="AD18:AD19"/>
    <mergeCell ref="AC20:AC21"/>
    <mergeCell ref="AG14:AQ14"/>
    <mergeCell ref="AP16:AP17"/>
    <mergeCell ref="AI16:AI17"/>
    <mergeCell ref="AL16:AL17"/>
    <mergeCell ref="AM16:AM17"/>
    <mergeCell ref="AN16:AN17"/>
    <mergeCell ref="AO16:AO17"/>
    <mergeCell ref="AH16:AH17"/>
    <mergeCell ref="AG16:AG17"/>
    <mergeCell ref="AJ16:AJ17"/>
    <mergeCell ref="AX38:AX39"/>
    <mergeCell ref="AX34:AX35"/>
    <mergeCell ref="AX36:AX37"/>
    <mergeCell ref="O34:O35"/>
    <mergeCell ref="Y34:Y35"/>
    <mergeCell ref="AE38:AE39"/>
    <mergeCell ref="AE34:AE35"/>
    <mergeCell ref="AT34:AT35"/>
    <mergeCell ref="AP34:AP35"/>
    <mergeCell ref="AQ34:AQ35"/>
    <mergeCell ref="B36:B37"/>
    <mergeCell ref="A38:A39"/>
    <mergeCell ref="B38:B39"/>
    <mergeCell ref="A36:A37"/>
    <mergeCell ref="AX32:AX33"/>
    <mergeCell ref="AX28:AX29"/>
    <mergeCell ref="AX30:AX31"/>
    <mergeCell ref="AX22:AX23"/>
    <mergeCell ref="AX24:AX25"/>
    <mergeCell ref="AX26:AX27"/>
    <mergeCell ref="AX16:AX17"/>
    <mergeCell ref="AX18:AX19"/>
    <mergeCell ref="AX20:AX21"/>
    <mergeCell ref="AQ18:AQ19"/>
    <mergeCell ref="AT18:AT19"/>
    <mergeCell ref="AQ20:AQ21"/>
    <mergeCell ref="AT20:AT21"/>
    <mergeCell ref="AQ16:AQ17"/>
    <mergeCell ref="AT16:AT17"/>
    <mergeCell ref="AR20:AR21"/>
    <mergeCell ref="P34:P35"/>
    <mergeCell ref="Q26:Q27"/>
    <mergeCell ref="Q28:Q29"/>
    <mergeCell ref="Q30:Q31"/>
    <mergeCell ref="P32:P33"/>
    <mergeCell ref="P26:P27"/>
    <mergeCell ref="Q34:Q35"/>
    <mergeCell ref="P28:P29"/>
    <mergeCell ref="P30:P31"/>
    <mergeCell ref="Q32:Q33"/>
    <mergeCell ref="U20:U21"/>
    <mergeCell ref="R28:R29"/>
    <mergeCell ref="R30:R31"/>
    <mergeCell ref="R24:R25"/>
    <mergeCell ref="Q24:Q25"/>
    <mergeCell ref="R26:R27"/>
    <mergeCell ref="S24:S25"/>
    <mergeCell ref="S26:S27"/>
    <mergeCell ref="T28:T29"/>
    <mergeCell ref="P24:P25"/>
    <mergeCell ref="Q20:Q21"/>
    <mergeCell ref="Q22:Q23"/>
    <mergeCell ref="AE20:AE21"/>
    <mergeCell ref="T20:T21"/>
    <mergeCell ref="AD20:AD21"/>
    <mergeCell ref="T22:T23"/>
    <mergeCell ref="AC22:AC23"/>
    <mergeCell ref="AD22:AD23"/>
    <mergeCell ref="Y22:Y23"/>
    <mergeCell ref="O26:O27"/>
    <mergeCell ref="O28:O29"/>
    <mergeCell ref="O30:O31"/>
    <mergeCell ref="B30:B31"/>
    <mergeCell ref="B34:B35"/>
    <mergeCell ref="B32:B33"/>
    <mergeCell ref="B28:B29"/>
    <mergeCell ref="B26:B27"/>
    <mergeCell ref="A34:A35"/>
    <mergeCell ref="A32:A33"/>
    <mergeCell ref="A24:A25"/>
    <mergeCell ref="A26:A27"/>
    <mergeCell ref="A28:A29"/>
    <mergeCell ref="A30:A31"/>
    <mergeCell ref="B24:B25"/>
    <mergeCell ref="A16:A17"/>
    <mergeCell ref="B16:B17"/>
    <mergeCell ref="O16:O17"/>
    <mergeCell ref="B18:B19"/>
    <mergeCell ref="O24:O25"/>
    <mergeCell ref="B20:B21"/>
    <mergeCell ref="B22:B23"/>
    <mergeCell ref="B1:AT1"/>
    <mergeCell ref="A20:A21"/>
    <mergeCell ref="A18:A19"/>
    <mergeCell ref="Q16:Q17"/>
    <mergeCell ref="R16:R17"/>
    <mergeCell ref="Z16:Z17"/>
    <mergeCell ref="Q18:Q19"/>
    <mergeCell ref="P20:P21"/>
    <mergeCell ref="P16:P17"/>
    <mergeCell ref="P18:P19"/>
    <mergeCell ref="S20:S21"/>
    <mergeCell ref="AA16:AA17"/>
    <mergeCell ref="S22:S23"/>
    <mergeCell ref="C14:M14"/>
    <mergeCell ref="P22:P23"/>
    <mergeCell ref="S14:S15"/>
    <mergeCell ref="S16:S17"/>
    <mergeCell ref="S18:S19"/>
    <mergeCell ref="T14:AE14"/>
    <mergeCell ref="U18:U19"/>
    <mergeCell ref="AJ22:AJ23"/>
    <mergeCell ref="AK22:AK23"/>
    <mergeCell ref="C2:AT2"/>
    <mergeCell ref="A22:A23"/>
    <mergeCell ref="O18:O19"/>
    <mergeCell ref="O20:O21"/>
    <mergeCell ref="O22:O23"/>
    <mergeCell ref="R18:R19"/>
    <mergeCell ref="R20:R21"/>
    <mergeCell ref="R22:R23"/>
    <mergeCell ref="AK16:AK17"/>
    <mergeCell ref="AJ18:AJ19"/>
    <mergeCell ref="AK18:AK19"/>
    <mergeCell ref="AJ20:AJ21"/>
    <mergeCell ref="AK20:AK21"/>
    <mergeCell ref="AJ32:AJ33"/>
    <mergeCell ref="AK32:AK33"/>
    <mergeCell ref="AJ34:AJ35"/>
    <mergeCell ref="AK34:AK35"/>
    <mergeCell ref="W20:W21"/>
    <mergeCell ref="X20:X21"/>
    <mergeCell ref="AJ30:AJ31"/>
    <mergeCell ref="AK30:AK31"/>
    <mergeCell ref="AJ24:AJ25"/>
    <mergeCell ref="AK24:AK25"/>
    <mergeCell ref="AJ26:AJ27"/>
    <mergeCell ref="AK26:AK27"/>
    <mergeCell ref="AJ28:AJ29"/>
    <mergeCell ref="AK28:AK29"/>
    <mergeCell ref="W16:W17"/>
    <mergeCell ref="X16:X17"/>
    <mergeCell ref="W18:W19"/>
    <mergeCell ref="X18:X19"/>
    <mergeCell ref="AJ42:AJ43"/>
    <mergeCell ref="AK42:AK43"/>
    <mergeCell ref="AJ44:AJ45"/>
    <mergeCell ref="AK44:AK45"/>
    <mergeCell ref="W44:W45"/>
    <mergeCell ref="X44:X45"/>
    <mergeCell ref="W28:W29"/>
    <mergeCell ref="X28:X29"/>
    <mergeCell ref="W30:W31"/>
    <mergeCell ref="X30:X31"/>
    <mergeCell ref="W32:W33"/>
    <mergeCell ref="X32:X33"/>
    <mergeCell ref="W38:W39"/>
    <mergeCell ref="X38:X39"/>
    <mergeCell ref="W40:W41"/>
    <mergeCell ref="X40:X41"/>
    <mergeCell ref="W42:W43"/>
    <mergeCell ref="X42:X43"/>
  </mergeCells>
  <conditionalFormatting sqref="S16:S45 AF16:AF45 AR16:AR45 AX16:AX45">
    <cfRule type="cellIs" priority="16" dxfId="2" operator="equal" stopIfTrue="1">
      <formula>3</formula>
    </cfRule>
    <cfRule type="cellIs" priority="17" dxfId="1" operator="equal" stopIfTrue="1">
      <formula>2</formula>
    </cfRule>
    <cfRule type="cellIs" priority="18" dxfId="0" operator="equal" stopIfTrue="1">
      <formula>1</formula>
    </cfRule>
  </conditionalFormatting>
  <conditionalFormatting sqref="AW16:AW45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3937007874015748" right="0" top="0.984251968503937" bottom="0.984251968503937" header="0.5118110236220472" footer="0.5118110236220472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Jan</cp:lastModifiedBy>
  <cp:lastPrinted>2014-09-15T07:29:43Z</cp:lastPrinted>
  <dcterms:created xsi:type="dcterms:W3CDTF">2009-05-05T19:12:10Z</dcterms:created>
  <dcterms:modified xsi:type="dcterms:W3CDTF">2014-09-15T08:52:16Z</dcterms:modified>
  <cp:category/>
  <cp:version/>
  <cp:contentType/>
  <cp:contentStatus/>
</cp:coreProperties>
</file>